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8"/>
  </bookViews>
  <sheets>
    <sheet name="交发集团" sheetId="1" r:id="rId1"/>
    <sheet name="交通国投" sheetId="3" r:id="rId2"/>
    <sheet name="铁发" sheetId="4" r:id="rId3"/>
    <sheet name="公交" sheetId="5" r:id="rId4"/>
    <sheet name="运营" sheetId="6" r:id="rId5"/>
    <sheet name="百通" sheetId="8" r:id="rId6"/>
    <sheet name="环畅" sheetId="9" r:id="rId7"/>
    <sheet name="机场" sheetId="10" r:id="rId8"/>
    <sheet name="兴南" sheetId="11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<sst xmlns="http://schemas.openxmlformats.org/spreadsheetml/2006/main" count="332" uniqueCount="181">
  <si>
    <t>市属国有企业负责人2022-2024年任期激励收入</t>
  </si>
  <si>
    <t>信息披露表</t>
  </si>
  <si>
    <t>单位名称：龙岩交通发展集团有限公司</t>
  </si>
  <si>
    <t>姓名</t>
  </si>
  <si>
    <t>职务</t>
  </si>
  <si>
    <t>任职起止时间</t>
  </si>
  <si>
    <t>2022-2024年任期激励收入
（单位：万元）</t>
  </si>
  <si>
    <t>是否在股东单位或其他关联方领取薪酬
（是/否）</t>
  </si>
  <si>
    <t>在关联方领取的税前薪酬总额
（万元）</t>
  </si>
  <si>
    <t>陈道龙</t>
  </si>
  <si>
    <t>党委书记
董事长</t>
  </si>
  <si>
    <t>2020.11至今</t>
  </si>
  <si>
    <t>否</t>
  </si>
  <si>
    <t>/</t>
  </si>
  <si>
    <t>张益民</t>
  </si>
  <si>
    <t>党委副书记
副董事长
总经理</t>
  </si>
  <si>
    <t>2023.06至今</t>
  </si>
  <si>
    <t>欧月萍</t>
  </si>
  <si>
    <t>党委副书记</t>
  </si>
  <si>
    <t>2020.6至今</t>
  </si>
  <si>
    <t>罗庆河</t>
  </si>
  <si>
    <t>党委委员
副总经理</t>
  </si>
  <si>
    <t>2016.9至今</t>
  </si>
  <si>
    <t>胡炜芝</t>
  </si>
  <si>
    <t>党委委员
纪委书记</t>
  </si>
  <si>
    <t>吴南昌</t>
  </si>
  <si>
    <t>2019.2至今</t>
  </si>
  <si>
    <t>陈明盛</t>
  </si>
  <si>
    <t>邱昭联</t>
  </si>
  <si>
    <t>总会计师</t>
  </si>
  <si>
    <t>2022.12至今</t>
  </si>
  <si>
    <t>张丽玲</t>
  </si>
  <si>
    <t>2020.03-2022.12</t>
  </si>
  <si>
    <t>总审计师</t>
  </si>
  <si>
    <t>徐红涛</t>
  </si>
  <si>
    <t>总经济师</t>
  </si>
  <si>
    <t>邱  文</t>
  </si>
  <si>
    <t>党委委员、常务副总经理</t>
  </si>
  <si>
    <t>2016.08-2023.06</t>
  </si>
  <si>
    <t>城发集团外部董事（外部董事召集人）</t>
  </si>
  <si>
    <t>卢立煌</t>
  </si>
  <si>
    <t>党委委员、副总经理</t>
  </si>
  <si>
    <t>2019.02-2023.06</t>
  </si>
  <si>
    <t>人才集团外部董事（外部董事召集人）</t>
  </si>
  <si>
    <t>2023.06-2025.01</t>
  </si>
  <si>
    <t>徐峰</t>
  </si>
  <si>
    <t>原党委副书记、副董事长、总经理</t>
  </si>
  <si>
    <t>2020.11-2023.03</t>
  </si>
  <si>
    <t>王宏亚</t>
  </si>
  <si>
    <t>原党委委员、纪委书记</t>
  </si>
  <si>
    <t>阙庆珍</t>
  </si>
  <si>
    <t>原党委委员、总工程师</t>
  </si>
  <si>
    <t>苏琦剑</t>
  </si>
  <si>
    <t>原总法律顾问</t>
  </si>
  <si>
    <t>2020.03-2023.09</t>
  </si>
  <si>
    <t>备注：上表披露薪酬为我公司董事、监事、高级管理人员2022-2024年任期全部应发任期激励收入。</t>
  </si>
  <si>
    <t>市属国有企业负责人
2022-2024年任期收入信息披露表</t>
  </si>
  <si>
    <t>福建省龙岩交通国有资产投资经营有限公司董事、监事、高级管理人员2022-2024年任期收入情况</t>
  </si>
  <si>
    <t>2022-2024年任期收入
（单位：万元）</t>
  </si>
  <si>
    <t>备注</t>
  </si>
  <si>
    <t>2022-2024年任期预留绩效兑现金额
（1）</t>
  </si>
  <si>
    <t>2022-2024年任期激励收入
（2）</t>
  </si>
  <si>
    <t>合计
（3）=（1）+（2）</t>
  </si>
  <si>
    <t>钟达荣</t>
  </si>
  <si>
    <t>党支部副书记、总经理/
党支部书记、董事长</t>
  </si>
  <si>
    <t>2023.05-2024.05/
2024.05至今</t>
  </si>
  <si>
    <t>蔡火火</t>
  </si>
  <si>
    <t>党支部副书记、总经理</t>
  </si>
  <si>
    <t>2024.05至今</t>
  </si>
  <si>
    <t>官翊</t>
  </si>
  <si>
    <t>副总经理</t>
  </si>
  <si>
    <t>李志坚</t>
  </si>
  <si>
    <t>党支部书记、董事长</t>
  </si>
  <si>
    <t>2017.01-2024.05</t>
  </si>
  <si>
    <t>周志田</t>
  </si>
  <si>
    <t>2020.05-2024.05</t>
  </si>
  <si>
    <t>吴凤宏</t>
  </si>
  <si>
    <t>2021.07-2024.05</t>
  </si>
  <si>
    <t xml:space="preserve">备注：上表披露薪酬为我公司董事、监事、高级管理人员2022-2024年任期全部应发任期收入。
</t>
  </si>
  <si>
    <t>市属国有企业负责人2022-2024年任期收入
信息披露表</t>
  </si>
  <si>
    <t>单位名称：龙岩铁路建设发展集团有限公司</t>
  </si>
  <si>
    <t>2022-2024年任期预留绩效兑现金额
(1)</t>
  </si>
  <si>
    <t>2022-2024年任期激励收入
(2)</t>
  </si>
  <si>
    <t>合计
(3)=(1)+(2)</t>
  </si>
  <si>
    <t>阙亮星</t>
  </si>
  <si>
    <t>党支部书记</t>
  </si>
  <si>
    <t>2019.05至今</t>
  </si>
  <si>
    <t>董事长</t>
  </si>
  <si>
    <t>2018.07至今</t>
  </si>
  <si>
    <t>邓庆国</t>
  </si>
  <si>
    <t>副董事长、总经理</t>
  </si>
  <si>
    <t>2021.06至今</t>
  </si>
  <si>
    <t>李翔</t>
  </si>
  <si>
    <t>2017.05至今</t>
  </si>
  <si>
    <t>李起龙</t>
  </si>
  <si>
    <t>2019.08至今</t>
  </si>
  <si>
    <t>谢兴城</t>
  </si>
  <si>
    <t xml:space="preserve">备注：上表披露薪酬为我公司董事、监事、高级管理人员2022-2024年任期全部应发任期收入。
    </t>
  </si>
  <si>
    <t>单位名称：龙岩市公共交通有限公司</t>
  </si>
  <si>
    <t>合计
(3)＝(1)+(2)</t>
  </si>
  <si>
    <t>卢文瑞</t>
  </si>
  <si>
    <t>支部书记、董事长、法定代表人</t>
  </si>
  <si>
    <t>2024.12至今</t>
  </si>
  <si>
    <t>罗国杭</t>
  </si>
  <si>
    <t>支部副书记、副董事长、总经理、法定代表人</t>
  </si>
  <si>
    <t>2023.05-2024.12</t>
  </si>
  <si>
    <t>支部副书记、副董事长、总经理</t>
  </si>
  <si>
    <t>曾继</t>
  </si>
  <si>
    <t>支委、副总经理</t>
  </si>
  <si>
    <t>王树宏</t>
  </si>
  <si>
    <t>2024.09至今</t>
  </si>
  <si>
    <t>吴培荫</t>
  </si>
  <si>
    <t>吴洁萍</t>
  </si>
  <si>
    <t>支委、董事、副总经理、工会主席</t>
  </si>
  <si>
    <t>2021.06-2024.09</t>
  </si>
  <si>
    <t>2021.07-2023.05</t>
  </si>
  <si>
    <t>谢隆昌</t>
  </si>
  <si>
    <t>支委、董事、副总经理</t>
  </si>
  <si>
    <t>1997.12-2024.09</t>
  </si>
  <si>
    <t>陈志明</t>
  </si>
  <si>
    <t>2008.02-2024.11</t>
  </si>
  <si>
    <t>单位名称：龙岩交发运营管理有限公司</t>
  </si>
  <si>
    <t>朱炳虽</t>
  </si>
  <si>
    <t>2020.12至今</t>
  </si>
  <si>
    <t>姜清海</t>
  </si>
  <si>
    <t>党支部副书记兼宣传委员、总经理</t>
  </si>
  <si>
    <t>苏丽娜</t>
  </si>
  <si>
    <t>党支部委员、副总经理</t>
  </si>
  <si>
    <t>2023.12至今</t>
  </si>
  <si>
    <t>黄晓辉</t>
  </si>
  <si>
    <t>2020.03至今</t>
  </si>
  <si>
    <t>原党支部委员、副总经理</t>
  </si>
  <si>
    <t>2023.05-2024.09</t>
  </si>
  <si>
    <t>苏玉燕</t>
  </si>
  <si>
    <t>地产公司原副董事长、总经理（法定代表人）</t>
  </si>
  <si>
    <t>2020.10-2022.06</t>
  </si>
  <si>
    <t>张  剑</t>
  </si>
  <si>
    <t>地产公司原副总经理</t>
  </si>
  <si>
    <t>2016.08-2023.05</t>
  </si>
  <si>
    <t>单位名称：龙岩市百通融合发展集团有限公司</t>
  </si>
  <si>
    <t>王光华</t>
  </si>
  <si>
    <t>2020.08-2025.02</t>
  </si>
  <si>
    <t>2020.05-2025.02</t>
  </si>
  <si>
    <t>游海南</t>
  </si>
  <si>
    <t>党支部副书记
总经理　</t>
  </si>
  <si>
    <t>2021.06-2025.02</t>
  </si>
  <si>
    <t>赖水生</t>
  </si>
  <si>
    <t>党支部委员</t>
  </si>
  <si>
    <t>备注：上表披露薪酬为我公司董事、监事、高级管理人员2022-2024年任期全部应发任期收入。</t>
  </si>
  <si>
    <t>单位名称：福建省龙岩市环畅投资有限公司</t>
  </si>
  <si>
    <t>梁茂毅</t>
  </si>
  <si>
    <t>总经理</t>
  </si>
  <si>
    <t>2023.03-2024.12</t>
  </si>
  <si>
    <t>执行董事、总经理</t>
  </si>
  <si>
    <t>徐楚蓥</t>
  </si>
  <si>
    <t>2022.05至今</t>
  </si>
  <si>
    <t>邱军伟</t>
  </si>
  <si>
    <t>2022.05-2023.03</t>
  </si>
  <si>
    <t>执行董事</t>
  </si>
  <si>
    <t>2023.03-2024.05</t>
  </si>
  <si>
    <t>单位名称：龙岩东肖机场建设有限责任公司</t>
  </si>
  <si>
    <t>2022-2024年任期激励收入（2）</t>
  </si>
  <si>
    <t>孔  华</t>
  </si>
  <si>
    <t>党支部书记、
董事长</t>
  </si>
  <si>
    <t>2023.09至今</t>
  </si>
  <si>
    <t>李春临</t>
  </si>
  <si>
    <t>陈有强</t>
  </si>
  <si>
    <t>2022.07至今</t>
  </si>
  <si>
    <t>陈  滨</t>
  </si>
  <si>
    <t>2022.08至今</t>
  </si>
  <si>
    <t xml:space="preserve">备注：上表披露薪酬为我公司高级管理人员2022-2024年任期全部应发任期收入。
</t>
  </si>
  <si>
    <t>单位名称：龙岩兴南投资有限责任公司</t>
  </si>
  <si>
    <t>2022-2024年任期预留绩效兑现金额（1）</t>
  </si>
  <si>
    <t>林继仪</t>
  </si>
  <si>
    <t>董事长、总经理</t>
  </si>
  <si>
    <t>副董事长、总经理：2021.5至2023.5
董事长、总经理：2023.5至今</t>
  </si>
  <si>
    <t>陈瑞开</t>
  </si>
  <si>
    <t>2021.07至2022.05</t>
  </si>
  <si>
    <t>王振辉</t>
  </si>
  <si>
    <t>2023.10至2024.05</t>
  </si>
  <si>
    <t>备注：上表披露薪酬为我公司高级管理人员2022-2024年任期全部应发任期收入。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</si>
</sst>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4"/>
      <color theme="1"/>
      <name val="仿宋_GB2312"/>
      <charset val="134"/>
    </font>
    <font>
      <sz val="9"/>
      <color rgb="FF000000"/>
      <name val="宋体"/>
      <charset val="134"/>
      <scheme val="minor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10.5"/>
      <name val="仿宋_GB2312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9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31" fillId="12" borderId="5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73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2" borderId="2" xfId="2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0" borderId="2" xfId="2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---&#27743;&#24935;&#24037;&#20316;\2019&#24180;-%20----&#33267;&#20170;&#24037;&#20316;\1&#12289;&#20154;&#20107;&#30456;&#20851;\6&#12289;&#34218;&#37228;&#30456;&#20851;&#12289;&#20154;&#21592;&#26187;&#21319;\5&#39046;&#23548;&#21382;&#24180;&#32489;&#25928;&#12289;&#20381;&#25454;&#25991;&#20214;&#31561;+&#33487;&#29577;&#29141;\1&#12289;&#39046;&#23548;\2025.--&#39046;&#23548;2024&#24180;&#24230;&#32489;&#25928;&#21450;2022-2024&#19977;&#24180;&#20219;&#26399;&#28608;&#21169;&#65288;&#21556;&#24635;&#35828;&#39044;&#30041;&#21040;&#26126;&#24180;&#21457;&#31246;&#20248;&#30340;&#35805;&#65292;&#20063;&#21487;&#20197;&#32771;&#34385;&#12290;&#21346;&#24635;&#20010;&#20154;&#21307;&#20445;88.66&#20803;2025.2&#36824;&#26377;&#20160;&#20040;&#35201;&#25187;&#65292;&#21457;&#38065;&#26102;&#38382;&#19968;&#19979;&#26790;&#20339;&#65289;\&#20225;&#19994;&#36127;&#36131;&#20154;2024&#24180;&#32489;&#25928;&#21450;2022-2024&#20219;&#26399;&#28608;&#21169;&#21457;&#25918;&#34920;--&#65288;&#25353;&#26680;&#23450;&#31995;&#25968;&#27979;&#3163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细表"/>
      <sheetName val="签发表（董事长1，总经理0.95，其余核定批复系数）"/>
      <sheetName val="Sheet1"/>
      <sheetName val="罗、白最后一笔"/>
      <sheetName val="卢立煌预发第二笔"/>
    </sheetNames>
    <sheetDataSet>
      <sheetData sheetId="0" refreshError="1"/>
      <sheetData sheetId="1" refreshError="1">
        <row r="9">
          <cell r="B9" t="str">
            <v>陈道龙</v>
          </cell>
          <cell r="C9" t="str">
            <v>党委书记、董事长、法定代表人</v>
          </cell>
          <cell r="D9" t="str">
            <v>2019.1.27任党委委员、副书记
2019.2.13任董事、副董事长、总经理、法定代表人
2020.11-至今任党委书记、董事长、法定代表人</v>
          </cell>
          <cell r="E9">
            <v>12</v>
          </cell>
          <cell r="F9">
            <v>1</v>
          </cell>
          <cell r="G9">
            <v>1</v>
          </cell>
          <cell r="H9">
            <v>12</v>
          </cell>
          <cell r="I9">
            <v>1</v>
          </cell>
          <cell r="J9">
            <v>1</v>
          </cell>
          <cell r="K9">
            <v>12</v>
          </cell>
          <cell r="L9">
            <v>1</v>
          </cell>
          <cell r="M9">
            <v>1</v>
          </cell>
          <cell r="N9">
            <v>140000</v>
          </cell>
          <cell r="O9">
            <v>203030.8</v>
          </cell>
          <cell r="P9">
            <v>20280</v>
          </cell>
          <cell r="Q9">
            <v>363310.8</v>
          </cell>
          <cell r="R9">
            <v>140000</v>
          </cell>
          <cell r="S9">
            <v>274239</v>
          </cell>
          <cell r="T9">
            <v>20280</v>
          </cell>
          <cell r="U9">
            <v>434519</v>
          </cell>
          <cell r="V9">
            <v>140000</v>
          </cell>
          <cell r="W9">
            <v>235399.5</v>
          </cell>
          <cell r="X9">
            <v>20280</v>
          </cell>
          <cell r="Y9">
            <v>395679.5</v>
          </cell>
          <cell r="Z9">
            <v>139200</v>
          </cell>
          <cell r="AA9">
            <v>111360</v>
          </cell>
          <cell r="AB9">
            <v>20280</v>
          </cell>
          <cell r="AC9">
            <v>270840</v>
          </cell>
          <cell r="AD9">
            <v>800</v>
          </cell>
          <cell r="AE9">
            <v>124039.5</v>
          </cell>
          <cell r="AF9">
            <v>0</v>
          </cell>
          <cell r="AG9">
            <v>124839.5</v>
          </cell>
          <cell r="AH9">
            <v>102909.24</v>
          </cell>
          <cell r="AI9">
            <v>124271.7</v>
          </cell>
          <cell r="AJ9">
            <v>112619.85</v>
          </cell>
          <cell r="AK9">
            <v>339800.79</v>
          </cell>
          <cell r="AL9">
            <v>314655.53</v>
          </cell>
        </row>
        <row r="10">
          <cell r="B10" t="str">
            <v>张益民</v>
          </cell>
          <cell r="C10" t="str">
            <v>党委副书记、副董事长、总经理</v>
          </cell>
          <cell r="D10" t="str">
            <v>2023.06至今</v>
          </cell>
          <cell r="E10" t="str">
            <v>/</v>
          </cell>
          <cell r="F10" t="str">
            <v>/</v>
          </cell>
          <cell r="G10" t="str">
            <v>/</v>
          </cell>
          <cell r="H10">
            <v>6</v>
          </cell>
          <cell r="I10">
            <v>0.95</v>
          </cell>
          <cell r="J10">
            <v>0.95</v>
          </cell>
          <cell r="K10">
            <v>12</v>
          </cell>
          <cell r="L10">
            <v>0.95</v>
          </cell>
          <cell r="M10">
            <v>0.95</v>
          </cell>
          <cell r="N10" t="str">
            <v>/</v>
          </cell>
          <cell r="O10" t="str">
            <v>/</v>
          </cell>
          <cell r="P10" t="str">
            <v>/</v>
          </cell>
          <cell r="Q10" t="str">
            <v>/</v>
          </cell>
          <cell r="R10">
            <v>66500</v>
          </cell>
          <cell r="S10">
            <v>130263.525</v>
          </cell>
          <cell r="T10">
            <v>10140</v>
          </cell>
          <cell r="U10">
            <v>206903.53</v>
          </cell>
          <cell r="V10">
            <v>133000</v>
          </cell>
          <cell r="W10">
            <v>223629.53</v>
          </cell>
          <cell r="X10">
            <v>20280</v>
          </cell>
          <cell r="Y10">
            <v>376909.53</v>
          </cell>
          <cell r="Z10">
            <v>132240</v>
          </cell>
          <cell r="AA10">
            <v>105792</v>
          </cell>
          <cell r="AB10">
            <v>20280</v>
          </cell>
          <cell r="AC10">
            <v>258312</v>
          </cell>
          <cell r="AD10">
            <v>760</v>
          </cell>
          <cell r="AE10">
            <v>117837.53</v>
          </cell>
          <cell r="AF10">
            <v>0</v>
          </cell>
          <cell r="AG10">
            <v>118597.53</v>
          </cell>
          <cell r="AH10">
            <v>0</v>
          </cell>
          <cell r="AI10">
            <v>59029.06</v>
          </cell>
          <cell r="AJ10">
            <v>106988.86</v>
          </cell>
          <cell r="AK10">
            <v>166017.92</v>
          </cell>
          <cell r="AL10">
            <v>153732.59</v>
          </cell>
        </row>
        <row r="11">
          <cell r="B11" t="str">
            <v>欧月萍</v>
          </cell>
          <cell r="C11" t="str">
            <v>党委副书记</v>
          </cell>
          <cell r="D11" t="str">
            <v>2020.6-至今任党委副书记</v>
          </cell>
          <cell r="E11">
            <v>12</v>
          </cell>
          <cell r="F11">
            <v>0.85</v>
          </cell>
          <cell r="G11">
            <v>0.9</v>
          </cell>
          <cell r="H11">
            <v>12</v>
          </cell>
          <cell r="I11">
            <v>0.85</v>
          </cell>
          <cell r="J11">
            <v>0.9</v>
          </cell>
          <cell r="K11">
            <v>12</v>
          </cell>
          <cell r="L11">
            <v>0.85</v>
          </cell>
          <cell r="M11">
            <v>0.8</v>
          </cell>
          <cell r="N11">
            <v>119000</v>
          </cell>
          <cell r="O11">
            <v>182727.72</v>
          </cell>
          <cell r="P11">
            <v>12480</v>
          </cell>
          <cell r="Q11">
            <v>314207.72</v>
          </cell>
          <cell r="R11">
            <v>119000</v>
          </cell>
          <cell r="S11">
            <v>246815.1</v>
          </cell>
          <cell r="T11">
            <v>12480</v>
          </cell>
          <cell r="U11">
            <v>378295.1</v>
          </cell>
          <cell r="V11">
            <v>119000</v>
          </cell>
          <cell r="W11">
            <v>188319.6</v>
          </cell>
          <cell r="X11">
            <v>12480</v>
          </cell>
          <cell r="Y11">
            <v>319799.6</v>
          </cell>
          <cell r="Z11">
            <v>118320</v>
          </cell>
          <cell r="AA11">
            <v>94656</v>
          </cell>
          <cell r="AB11">
            <v>12480</v>
          </cell>
          <cell r="AC11">
            <v>225456</v>
          </cell>
          <cell r="AD11">
            <v>680</v>
          </cell>
          <cell r="AE11">
            <v>93663.6</v>
          </cell>
          <cell r="AF11">
            <v>0</v>
          </cell>
          <cell r="AG11">
            <v>94343.6</v>
          </cell>
          <cell r="AH11">
            <v>90518.32</v>
          </cell>
          <cell r="AI11">
            <v>109744.53</v>
          </cell>
          <cell r="AJ11">
            <v>92195.88</v>
          </cell>
          <cell r="AK11">
            <v>292458.73</v>
          </cell>
          <cell r="AL11">
            <v>270816.78</v>
          </cell>
        </row>
        <row r="12">
          <cell r="B12" t="str">
            <v>罗庆河</v>
          </cell>
          <cell r="C12" t="str">
            <v>党委委员、副总经理</v>
          </cell>
          <cell r="D12" t="str">
            <v>2016.09-至今任党委委员、副总经理</v>
          </cell>
          <cell r="E12">
            <v>12</v>
          </cell>
          <cell r="F12">
            <v>0.8</v>
          </cell>
          <cell r="G12">
            <v>0.8</v>
          </cell>
          <cell r="H12">
            <v>12</v>
          </cell>
          <cell r="I12">
            <v>0.8</v>
          </cell>
          <cell r="J12">
            <v>0.9</v>
          </cell>
          <cell r="K12">
            <v>12</v>
          </cell>
          <cell r="L12">
            <v>0.8</v>
          </cell>
          <cell r="M12">
            <v>0.8</v>
          </cell>
          <cell r="N12">
            <v>112000</v>
          </cell>
          <cell r="O12">
            <v>162424.64</v>
          </cell>
          <cell r="P12">
            <v>12480</v>
          </cell>
          <cell r="Q12">
            <v>286904.64</v>
          </cell>
          <cell r="R12">
            <v>112000</v>
          </cell>
          <cell r="S12">
            <v>246815.1</v>
          </cell>
          <cell r="T12">
            <v>12480</v>
          </cell>
          <cell r="U12">
            <v>371295.1</v>
          </cell>
          <cell r="V12">
            <v>112000</v>
          </cell>
          <cell r="W12">
            <v>188319.6</v>
          </cell>
          <cell r="X12">
            <v>12480</v>
          </cell>
          <cell r="Y12">
            <v>312799.6</v>
          </cell>
          <cell r="Z12">
            <v>111360</v>
          </cell>
          <cell r="AA12">
            <v>89088</v>
          </cell>
          <cell r="AB12">
            <v>12480</v>
          </cell>
          <cell r="AC12">
            <v>212928</v>
          </cell>
          <cell r="AD12">
            <v>640</v>
          </cell>
          <cell r="AE12">
            <v>99231.6</v>
          </cell>
          <cell r="AF12">
            <v>0</v>
          </cell>
          <cell r="AG12">
            <v>99871.6</v>
          </cell>
          <cell r="AH12">
            <v>82327.39</v>
          </cell>
          <cell r="AI12">
            <v>107644.53</v>
          </cell>
          <cell r="AJ12">
            <v>90095.88</v>
          </cell>
          <cell r="AK12">
            <v>280067.8</v>
          </cell>
          <cell r="AL12">
            <v>259342.78</v>
          </cell>
        </row>
        <row r="13">
          <cell r="B13" t="str">
            <v>胡炜芝</v>
          </cell>
          <cell r="C13" t="str">
            <v>党委委员
纪委书记</v>
          </cell>
          <cell r="D13" t="str">
            <v>2023.06至今</v>
          </cell>
          <cell r="E13" t="str">
            <v>/</v>
          </cell>
          <cell r="F13" t="str">
            <v>/</v>
          </cell>
          <cell r="G13" t="str">
            <v>/</v>
          </cell>
          <cell r="H13">
            <v>6</v>
          </cell>
          <cell r="I13">
            <v>0.85</v>
          </cell>
          <cell r="J13">
            <v>0.9</v>
          </cell>
          <cell r="K13">
            <v>12</v>
          </cell>
          <cell r="L13">
            <v>0.85</v>
          </cell>
          <cell r="M13">
            <v>0.9</v>
          </cell>
          <cell r="N13" t="str">
            <v>/</v>
          </cell>
          <cell r="O13" t="str">
            <v>/</v>
          </cell>
          <cell r="P13" t="str">
            <v>/</v>
          </cell>
          <cell r="Q13" t="str">
            <v>/</v>
          </cell>
          <cell r="R13">
            <v>59500</v>
          </cell>
          <cell r="S13">
            <v>123407.55</v>
          </cell>
          <cell r="T13">
            <v>6240</v>
          </cell>
          <cell r="U13">
            <v>189147.55</v>
          </cell>
          <cell r="V13">
            <v>119000</v>
          </cell>
          <cell r="W13">
            <v>211859.55</v>
          </cell>
          <cell r="X13">
            <v>12480</v>
          </cell>
          <cell r="Y13">
            <v>343339.55</v>
          </cell>
          <cell r="Z13">
            <v>118320</v>
          </cell>
          <cell r="AA13">
            <v>94656</v>
          </cell>
          <cell r="AB13">
            <v>12480</v>
          </cell>
          <cell r="AC13">
            <v>225456</v>
          </cell>
          <cell r="AD13">
            <v>680</v>
          </cell>
          <cell r="AE13">
            <v>117203.55</v>
          </cell>
          <cell r="AF13">
            <v>0</v>
          </cell>
          <cell r="AG13">
            <v>117883.55</v>
          </cell>
          <cell r="AH13">
            <v>0</v>
          </cell>
          <cell r="AI13">
            <v>54872.27</v>
          </cell>
          <cell r="AJ13">
            <v>99257.87</v>
          </cell>
          <cell r="AK13">
            <v>154130.14</v>
          </cell>
          <cell r="AL13">
            <v>142724.51</v>
          </cell>
        </row>
        <row r="14">
          <cell r="B14" t="str">
            <v>吴南昌</v>
          </cell>
          <cell r="C14" t="str">
            <v>党委委员、副总经理</v>
          </cell>
          <cell r="D14" t="str">
            <v>2019.2-至今任党委委员、副总经理</v>
          </cell>
          <cell r="E14">
            <v>12</v>
          </cell>
          <cell r="F14">
            <v>0.8</v>
          </cell>
          <cell r="G14">
            <v>0.8</v>
          </cell>
          <cell r="H14">
            <v>12</v>
          </cell>
          <cell r="I14">
            <v>0.8</v>
          </cell>
          <cell r="J14">
            <v>0.8</v>
          </cell>
          <cell r="K14">
            <v>12</v>
          </cell>
          <cell r="L14">
            <v>0.8</v>
          </cell>
          <cell r="M14">
            <v>0.9</v>
          </cell>
          <cell r="N14">
            <v>112000</v>
          </cell>
          <cell r="O14">
            <v>162424.64</v>
          </cell>
          <cell r="P14">
            <v>12480</v>
          </cell>
          <cell r="Q14">
            <v>286904.64</v>
          </cell>
          <cell r="R14">
            <v>112000</v>
          </cell>
          <cell r="S14">
            <v>219391.2</v>
          </cell>
          <cell r="T14">
            <v>12480</v>
          </cell>
          <cell r="U14">
            <v>343871.2</v>
          </cell>
          <cell r="V14">
            <v>112000</v>
          </cell>
          <cell r="W14">
            <v>211859.55</v>
          </cell>
          <cell r="X14">
            <v>12480</v>
          </cell>
          <cell r="Y14">
            <v>336339.55</v>
          </cell>
          <cell r="Z14">
            <v>111360</v>
          </cell>
          <cell r="AA14">
            <v>89088</v>
          </cell>
          <cell r="AB14">
            <v>12480</v>
          </cell>
          <cell r="AC14">
            <v>212928</v>
          </cell>
          <cell r="AD14">
            <v>640</v>
          </cell>
          <cell r="AE14">
            <v>122771.55</v>
          </cell>
          <cell r="AF14">
            <v>0</v>
          </cell>
          <cell r="AG14">
            <v>123411.55</v>
          </cell>
          <cell r="AH14">
            <v>82327.39</v>
          </cell>
          <cell r="AI14">
            <v>99417.36</v>
          </cell>
          <cell r="AJ14">
            <v>97157.87</v>
          </cell>
          <cell r="AK14">
            <v>278902.62</v>
          </cell>
          <cell r="AL14">
            <v>258263.83</v>
          </cell>
        </row>
        <row r="15">
          <cell r="B15" t="str">
            <v>陈明盛</v>
          </cell>
          <cell r="C15" t="str">
            <v>党委委员
副总经理</v>
          </cell>
          <cell r="D15" t="str">
            <v>2023.06至今</v>
          </cell>
          <cell r="E15" t="str">
            <v>/</v>
          </cell>
          <cell r="F15" t="str">
            <v>/</v>
          </cell>
          <cell r="G15" t="str">
            <v>/</v>
          </cell>
          <cell r="H15">
            <v>6</v>
          </cell>
          <cell r="I15">
            <v>0.8</v>
          </cell>
          <cell r="J15">
            <v>0.7</v>
          </cell>
          <cell r="K15">
            <v>12</v>
          </cell>
          <cell r="L15">
            <v>0.8</v>
          </cell>
          <cell r="M15">
            <v>0.8</v>
          </cell>
          <cell r="N15" t="str">
            <v>/</v>
          </cell>
          <cell r="O15" t="str">
            <v>/</v>
          </cell>
          <cell r="P15" t="str">
            <v>/</v>
          </cell>
          <cell r="Q15" t="str">
            <v>/</v>
          </cell>
          <cell r="R15">
            <v>56000</v>
          </cell>
          <cell r="S15">
            <v>95983.65</v>
          </cell>
          <cell r="T15">
            <v>6240</v>
          </cell>
          <cell r="U15">
            <v>158223.65</v>
          </cell>
          <cell r="V15">
            <v>112000</v>
          </cell>
          <cell r="W15">
            <v>188319.6</v>
          </cell>
          <cell r="X15">
            <v>0</v>
          </cell>
          <cell r="Y15">
            <v>300319.6</v>
          </cell>
          <cell r="Z15">
            <v>111360</v>
          </cell>
          <cell r="AA15">
            <v>89088</v>
          </cell>
          <cell r="AB15">
            <v>0</v>
          </cell>
          <cell r="AC15">
            <v>200448</v>
          </cell>
          <cell r="AD15">
            <v>640</v>
          </cell>
          <cell r="AE15">
            <v>99231.6</v>
          </cell>
          <cell r="AF15">
            <v>0</v>
          </cell>
          <cell r="AG15">
            <v>99871.6</v>
          </cell>
          <cell r="AH15">
            <v>0</v>
          </cell>
          <cell r="AI15">
            <v>45595.1</v>
          </cell>
          <cell r="AJ15">
            <v>90095.88</v>
          </cell>
          <cell r="AK15">
            <v>135690.98</v>
          </cell>
          <cell r="AL15">
            <v>125649.85</v>
          </cell>
        </row>
        <row r="16">
          <cell r="B16" t="str">
            <v>邱昭联</v>
          </cell>
          <cell r="C16" t="str">
            <v>总会计师</v>
          </cell>
          <cell r="D16" t="str">
            <v>2022.12至今</v>
          </cell>
          <cell r="E16" t="str">
            <v>/</v>
          </cell>
          <cell r="F16" t="str">
            <v>/</v>
          </cell>
          <cell r="G16" t="str">
            <v>/</v>
          </cell>
          <cell r="H16">
            <v>12</v>
          </cell>
          <cell r="I16">
            <v>0.8</v>
          </cell>
          <cell r="J16">
            <v>0.9</v>
          </cell>
          <cell r="K16">
            <v>12</v>
          </cell>
          <cell r="L16">
            <v>0.8</v>
          </cell>
          <cell r="M16">
            <v>0.8</v>
          </cell>
          <cell r="N16" t="str">
            <v>/</v>
          </cell>
          <cell r="O16" t="str">
            <v>/</v>
          </cell>
          <cell r="P16" t="str">
            <v>/</v>
          </cell>
          <cell r="Q16" t="str">
            <v>/</v>
          </cell>
          <cell r="R16">
            <v>112000</v>
          </cell>
          <cell r="S16">
            <v>246815.1</v>
          </cell>
          <cell r="T16">
            <v>12480</v>
          </cell>
          <cell r="U16">
            <v>371295.1</v>
          </cell>
          <cell r="V16">
            <v>112000</v>
          </cell>
          <cell r="W16">
            <v>188319.6</v>
          </cell>
          <cell r="X16">
            <v>12480</v>
          </cell>
          <cell r="Y16">
            <v>312799.6</v>
          </cell>
          <cell r="Z16">
            <v>111360</v>
          </cell>
          <cell r="AA16">
            <v>89088</v>
          </cell>
          <cell r="AB16">
            <v>12480</v>
          </cell>
          <cell r="AC16">
            <v>212928</v>
          </cell>
          <cell r="AD16">
            <v>640</v>
          </cell>
          <cell r="AE16">
            <v>99231.6</v>
          </cell>
          <cell r="AF16">
            <v>0</v>
          </cell>
          <cell r="AG16">
            <v>99871.6</v>
          </cell>
          <cell r="AH16">
            <v>0</v>
          </cell>
          <cell r="AI16">
            <v>107644.53</v>
          </cell>
          <cell r="AJ16">
            <v>90095.88</v>
          </cell>
          <cell r="AK16">
            <v>197740.41</v>
          </cell>
          <cell r="AL16">
            <v>183107.62</v>
          </cell>
        </row>
        <row r="17">
          <cell r="B17" t="str">
            <v>张丽玲</v>
          </cell>
          <cell r="C17" t="str">
            <v>总会计师</v>
          </cell>
          <cell r="D17" t="str">
            <v>2020.3-2022.12任总会计师
2022.12-至今任总审计师</v>
          </cell>
          <cell r="E17">
            <v>12</v>
          </cell>
          <cell r="F17">
            <v>0.8</v>
          </cell>
          <cell r="G17">
            <v>0.8</v>
          </cell>
          <cell r="H17">
            <v>12</v>
          </cell>
          <cell r="I17">
            <v>0.8</v>
          </cell>
          <cell r="J17">
            <v>0.8</v>
          </cell>
          <cell r="K17">
            <v>12</v>
          </cell>
          <cell r="L17">
            <v>0.8</v>
          </cell>
          <cell r="M17">
            <v>0.9</v>
          </cell>
          <cell r="N17">
            <v>112000</v>
          </cell>
          <cell r="O17">
            <v>162424.64</v>
          </cell>
          <cell r="P17">
            <v>12480</v>
          </cell>
          <cell r="Q17">
            <v>286904.64</v>
          </cell>
          <cell r="R17">
            <v>112000</v>
          </cell>
          <cell r="S17">
            <v>219391.2</v>
          </cell>
          <cell r="T17">
            <v>12480</v>
          </cell>
          <cell r="U17">
            <v>343871.2</v>
          </cell>
          <cell r="V17">
            <v>112000</v>
          </cell>
          <cell r="W17">
            <v>211859.55</v>
          </cell>
          <cell r="X17">
            <v>12480</v>
          </cell>
          <cell r="Y17">
            <v>336339.55</v>
          </cell>
          <cell r="Z17">
            <v>111360</v>
          </cell>
          <cell r="AA17">
            <v>89088</v>
          </cell>
          <cell r="AB17">
            <v>12480</v>
          </cell>
          <cell r="AC17">
            <v>212928</v>
          </cell>
          <cell r="AD17">
            <v>640</v>
          </cell>
          <cell r="AE17">
            <v>122771.55</v>
          </cell>
          <cell r="AF17">
            <v>0</v>
          </cell>
          <cell r="AG17">
            <v>123411.55</v>
          </cell>
          <cell r="AH17">
            <v>82327.39</v>
          </cell>
          <cell r="AI17">
            <v>99417.36</v>
          </cell>
          <cell r="AJ17">
            <v>97157.87</v>
          </cell>
          <cell r="AK17">
            <v>278902.62</v>
          </cell>
          <cell r="AL17">
            <v>258263.83</v>
          </cell>
        </row>
        <row r="18">
          <cell r="B18" t="str">
            <v>徐红涛</v>
          </cell>
          <cell r="C18" t="str">
            <v>总经济师</v>
          </cell>
          <cell r="D18" t="str">
            <v>2020.6-至今任总经济师</v>
          </cell>
          <cell r="E18">
            <v>12</v>
          </cell>
          <cell r="F18">
            <v>0.8</v>
          </cell>
          <cell r="G18">
            <v>0.9</v>
          </cell>
          <cell r="H18">
            <v>12</v>
          </cell>
          <cell r="I18">
            <v>0.8</v>
          </cell>
          <cell r="J18">
            <v>0.8</v>
          </cell>
          <cell r="K18">
            <v>12</v>
          </cell>
          <cell r="L18">
            <v>0.8</v>
          </cell>
          <cell r="M18">
            <v>0.7</v>
          </cell>
          <cell r="N18">
            <v>112000</v>
          </cell>
          <cell r="O18">
            <v>182727.72</v>
          </cell>
          <cell r="P18">
            <v>12480</v>
          </cell>
          <cell r="Q18">
            <v>307207.72</v>
          </cell>
          <cell r="R18">
            <v>112000</v>
          </cell>
          <cell r="S18">
            <v>219391.2</v>
          </cell>
          <cell r="T18">
            <v>12480</v>
          </cell>
          <cell r="U18">
            <v>343871.2</v>
          </cell>
          <cell r="V18">
            <v>112000</v>
          </cell>
          <cell r="W18">
            <v>164779.65</v>
          </cell>
          <cell r="X18">
            <v>12480</v>
          </cell>
          <cell r="Y18">
            <v>289259.65</v>
          </cell>
          <cell r="Z18">
            <v>111360</v>
          </cell>
          <cell r="AA18">
            <v>89088</v>
          </cell>
          <cell r="AB18">
            <v>12480</v>
          </cell>
          <cell r="AC18">
            <v>212928</v>
          </cell>
          <cell r="AD18">
            <v>640</v>
          </cell>
          <cell r="AE18">
            <v>75691.65</v>
          </cell>
          <cell r="AF18">
            <v>0</v>
          </cell>
          <cell r="AG18">
            <v>76331.65</v>
          </cell>
          <cell r="AH18">
            <v>88418.32</v>
          </cell>
          <cell r="AI18">
            <v>99417.36</v>
          </cell>
          <cell r="AJ18">
            <v>83033.9</v>
          </cell>
          <cell r="AK18">
            <v>270869.58</v>
          </cell>
          <cell r="AL18">
            <v>250825.23</v>
          </cell>
        </row>
        <row r="19">
          <cell r="B19" t="str">
            <v>邱  文</v>
          </cell>
          <cell r="C19" t="str">
            <v>1.2016.8-2023.6任党委委员、常务副总经理
2.2023.06至今任龙岩城市发展集团有限公司外部董事</v>
          </cell>
        </row>
        <row r="19">
          <cell r="E19">
            <v>12</v>
          </cell>
          <cell r="F19">
            <v>0.85</v>
          </cell>
          <cell r="G19">
            <v>0.8</v>
          </cell>
          <cell r="H19">
            <v>12</v>
          </cell>
          <cell r="I19" t="str">
            <v>基薪：上半年0.85，下半年0.9
绩效：上半年0.8，下半年0.9</v>
          </cell>
        </row>
        <row r="19">
          <cell r="K19">
            <v>12</v>
          </cell>
          <cell r="L19">
            <v>0.9</v>
          </cell>
          <cell r="M19">
            <v>0.9</v>
          </cell>
          <cell r="N19">
            <v>119000</v>
          </cell>
          <cell r="O19">
            <v>162424.64</v>
          </cell>
          <cell r="P19">
            <v>12480</v>
          </cell>
          <cell r="Q19">
            <v>293904.64</v>
          </cell>
          <cell r="R19">
            <v>122500</v>
          </cell>
          <cell r="S19">
            <v>233103.15</v>
          </cell>
          <cell r="T19">
            <v>12480</v>
          </cell>
          <cell r="U19">
            <v>368083.15</v>
          </cell>
          <cell r="V19">
            <v>126000</v>
          </cell>
          <cell r="W19">
            <v>211859.55</v>
          </cell>
          <cell r="X19">
            <v>12480</v>
          </cell>
          <cell r="Y19">
            <v>350339.55</v>
          </cell>
          <cell r="Z19">
            <v>125280</v>
          </cell>
          <cell r="AA19">
            <v>100224</v>
          </cell>
          <cell r="AB19">
            <v>12480</v>
          </cell>
          <cell r="AC19">
            <v>237984</v>
          </cell>
          <cell r="AD19">
            <v>720</v>
          </cell>
          <cell r="AE19">
            <v>111635.55</v>
          </cell>
          <cell r="AF19">
            <v>0</v>
          </cell>
          <cell r="AG19">
            <v>112355.55</v>
          </cell>
          <cell r="AH19">
            <v>84427.39</v>
          </cell>
          <cell r="AI19">
            <v>106680.95</v>
          </cell>
          <cell r="AJ19">
            <v>101357.87</v>
          </cell>
          <cell r="AK19">
            <v>292466.21</v>
          </cell>
          <cell r="AL19">
            <v>270823.71</v>
          </cell>
        </row>
        <row r="20">
          <cell r="B20" t="str">
            <v>卢立煌</v>
          </cell>
          <cell r="C20" t="str">
            <v>1.2019.02-2023.6任常委委员、副总经理
2.2023.06-2024.12龙岩人才发展集团有限公司外部董事</v>
          </cell>
        </row>
        <row r="20">
          <cell r="E20">
            <v>12</v>
          </cell>
          <cell r="F20">
            <v>0.8</v>
          </cell>
          <cell r="G20">
            <v>0.8</v>
          </cell>
          <cell r="H20">
            <v>12</v>
          </cell>
          <cell r="I20" t="str">
            <v>基薪：上半年0.8，下半年0.9
绩效：上半年0.8，下半年0.9</v>
          </cell>
        </row>
        <row r="20">
          <cell r="K20">
            <v>12</v>
          </cell>
          <cell r="L20">
            <v>0.9</v>
          </cell>
          <cell r="M20">
            <v>0.9</v>
          </cell>
          <cell r="N20">
            <v>112000</v>
          </cell>
          <cell r="O20">
            <v>162424.64</v>
          </cell>
          <cell r="P20">
            <v>12480</v>
          </cell>
          <cell r="Q20">
            <v>286904.64</v>
          </cell>
          <cell r="R20">
            <v>119000</v>
          </cell>
          <cell r="S20">
            <v>233103.15</v>
          </cell>
          <cell r="T20">
            <v>12480</v>
          </cell>
          <cell r="U20">
            <v>364583.15</v>
          </cell>
          <cell r="V20">
            <v>126000</v>
          </cell>
          <cell r="W20">
            <v>211859.55</v>
          </cell>
          <cell r="X20">
            <v>12480</v>
          </cell>
          <cell r="Y20">
            <v>350339.55</v>
          </cell>
          <cell r="Z20">
            <v>125280</v>
          </cell>
          <cell r="AA20">
            <v>100224</v>
          </cell>
          <cell r="AB20">
            <v>12480</v>
          </cell>
          <cell r="AC20">
            <v>237984</v>
          </cell>
          <cell r="AD20">
            <v>720</v>
          </cell>
          <cell r="AE20">
            <v>111635.55</v>
          </cell>
          <cell r="AF20">
            <v>0</v>
          </cell>
          <cell r="AG20">
            <v>112355.55</v>
          </cell>
          <cell r="AH20">
            <v>82327.39</v>
          </cell>
          <cell r="AI20">
            <v>105630.95</v>
          </cell>
          <cell r="AJ20">
            <v>101357.87</v>
          </cell>
          <cell r="AK20">
            <v>289316.21</v>
          </cell>
          <cell r="AL20">
            <v>267906.81</v>
          </cell>
        </row>
        <row r="21">
          <cell r="B21" t="str">
            <v>徐峰</v>
          </cell>
          <cell r="C21" t="str">
            <v>原党委副书记、副董事长、总经理</v>
          </cell>
          <cell r="D21" t="str">
            <v>2020.11-2023.03任党委副书记、副董事长、总经理</v>
          </cell>
          <cell r="E21">
            <v>12</v>
          </cell>
          <cell r="F21">
            <v>0.95</v>
          </cell>
          <cell r="G21">
            <v>0.95</v>
          </cell>
          <cell r="H21">
            <v>3</v>
          </cell>
          <cell r="I21">
            <v>0.95</v>
          </cell>
          <cell r="J21">
            <v>0.95</v>
          </cell>
          <cell r="K21" t="str">
            <v>/</v>
          </cell>
          <cell r="L21" t="str">
            <v>/</v>
          </cell>
          <cell r="M21" t="str">
            <v>/</v>
          </cell>
          <cell r="N21">
            <v>133000</v>
          </cell>
          <cell r="O21">
            <v>192879.26</v>
          </cell>
          <cell r="P21">
            <v>20280</v>
          </cell>
          <cell r="Q21">
            <v>346159.26</v>
          </cell>
          <cell r="R21">
            <v>33250</v>
          </cell>
          <cell r="S21">
            <v>65131.7625</v>
          </cell>
          <cell r="T21">
            <v>5070</v>
          </cell>
          <cell r="U21">
            <v>103451.76</v>
          </cell>
        </row>
        <row r="21">
          <cell r="AH21">
            <v>97763.78</v>
          </cell>
          <cell r="AI21">
            <v>29514.53</v>
          </cell>
          <cell r="AJ21">
            <v>0</v>
          </cell>
          <cell r="AK21">
            <v>127278.31</v>
          </cell>
          <cell r="AL21">
            <v>117859.72</v>
          </cell>
        </row>
        <row r="22">
          <cell r="B22" t="str">
            <v>王宏亚</v>
          </cell>
          <cell r="C22" t="str">
            <v>原党委委员、纪委书记</v>
          </cell>
          <cell r="D22" t="str">
            <v>2016.08-2023.06任党委委员、纪委书记</v>
          </cell>
          <cell r="E22">
            <v>12</v>
          </cell>
          <cell r="F22">
            <v>0.85</v>
          </cell>
          <cell r="G22">
            <v>0.8</v>
          </cell>
          <cell r="H22">
            <v>6</v>
          </cell>
          <cell r="I22">
            <v>0.85</v>
          </cell>
          <cell r="J22">
            <v>0.8</v>
          </cell>
          <cell r="K22" t="str">
            <v>/</v>
          </cell>
          <cell r="L22" t="str">
            <v>/</v>
          </cell>
          <cell r="M22" t="str">
            <v>/</v>
          </cell>
          <cell r="N22">
            <v>119000</v>
          </cell>
          <cell r="O22">
            <v>162424.64</v>
          </cell>
          <cell r="P22">
            <v>12480</v>
          </cell>
          <cell r="Q22">
            <v>293904.64</v>
          </cell>
          <cell r="R22">
            <v>59500</v>
          </cell>
          <cell r="S22">
            <v>109695.6</v>
          </cell>
          <cell r="T22">
            <v>6240</v>
          </cell>
          <cell r="U22">
            <v>175435.6</v>
          </cell>
        </row>
        <row r="22">
          <cell r="AH22">
            <v>84427.39</v>
          </cell>
          <cell r="AI22">
            <v>50758.68</v>
          </cell>
          <cell r="AJ22">
            <v>0</v>
          </cell>
          <cell r="AK22">
            <v>135186.07</v>
          </cell>
          <cell r="AL22">
            <v>125182.3</v>
          </cell>
        </row>
        <row r="23">
          <cell r="B23" t="str">
            <v>阙庆珍</v>
          </cell>
          <cell r="C23" t="str">
            <v>原党委委员、总工程师</v>
          </cell>
          <cell r="D23" t="str">
            <v>2016.08-2023.06任党委委员、总工程师</v>
          </cell>
          <cell r="E23">
            <v>12</v>
          </cell>
          <cell r="F23">
            <v>0.8</v>
          </cell>
          <cell r="G23">
            <v>0.9</v>
          </cell>
          <cell r="H23">
            <v>6</v>
          </cell>
          <cell r="I23">
            <v>0.8</v>
          </cell>
          <cell r="J23">
            <v>0.8</v>
          </cell>
          <cell r="K23" t="str">
            <v>/</v>
          </cell>
          <cell r="L23" t="str">
            <v>/</v>
          </cell>
          <cell r="M23" t="str">
            <v>/</v>
          </cell>
          <cell r="N23">
            <v>112000</v>
          </cell>
          <cell r="O23">
            <v>182727.72</v>
          </cell>
          <cell r="P23">
            <v>12480</v>
          </cell>
          <cell r="Q23">
            <v>307207.72</v>
          </cell>
          <cell r="R23">
            <v>56000</v>
          </cell>
          <cell r="S23">
            <v>109695.6</v>
          </cell>
          <cell r="T23">
            <v>6240</v>
          </cell>
          <cell r="U23">
            <v>171935.6</v>
          </cell>
        </row>
        <row r="23">
          <cell r="AH23">
            <v>88418.32</v>
          </cell>
          <cell r="AI23">
            <v>49708.68</v>
          </cell>
          <cell r="AJ23">
            <v>0</v>
          </cell>
          <cell r="AK23">
            <v>138127</v>
          </cell>
          <cell r="AL23">
            <v>127905.6</v>
          </cell>
        </row>
        <row r="24">
          <cell r="B24" t="str">
            <v>苏琦剑</v>
          </cell>
          <cell r="C24" t="str">
            <v>原总法律顾问</v>
          </cell>
          <cell r="D24" t="str">
            <v>2020.03-2023.09任总法律顾问</v>
          </cell>
          <cell r="E24">
            <v>12</v>
          </cell>
          <cell r="F24">
            <v>0.8</v>
          </cell>
          <cell r="G24">
            <v>0.9</v>
          </cell>
          <cell r="H24">
            <v>9</v>
          </cell>
          <cell r="I24">
            <v>0.8</v>
          </cell>
          <cell r="J24">
            <v>0.9</v>
          </cell>
          <cell r="K24" t="str">
            <v>/</v>
          </cell>
          <cell r="L24" t="str">
            <v>/</v>
          </cell>
          <cell r="M24" t="str">
            <v>/</v>
          </cell>
          <cell r="N24">
            <v>112000</v>
          </cell>
          <cell r="O24">
            <v>182727.72</v>
          </cell>
          <cell r="P24">
            <v>12480</v>
          </cell>
          <cell r="Q24">
            <v>307207.72</v>
          </cell>
          <cell r="R24">
            <v>84000</v>
          </cell>
          <cell r="S24">
            <v>185111.325</v>
          </cell>
          <cell r="T24">
            <v>9360</v>
          </cell>
          <cell r="U24">
            <v>278471.33</v>
          </cell>
        </row>
        <row r="24">
          <cell r="AH24">
            <v>88418.32</v>
          </cell>
          <cell r="AI24">
            <v>80733.4</v>
          </cell>
          <cell r="AJ24">
            <v>0</v>
          </cell>
          <cell r="AK24">
            <v>169151.72</v>
          </cell>
          <cell r="AL24">
            <v>156634.49</v>
          </cell>
        </row>
        <row r="25">
          <cell r="B25" t="str">
            <v>白金先</v>
          </cell>
          <cell r="C25" t="str">
            <v>2010.3任总会计师
2020.3-2022.12任总审计师
2022年12月免去总审计师职务
2024.12月退休</v>
          </cell>
        </row>
        <row r="25">
          <cell r="E25">
            <v>12</v>
          </cell>
          <cell r="F25">
            <v>0.8</v>
          </cell>
          <cell r="G25">
            <v>0.8</v>
          </cell>
          <cell r="H25">
            <v>12</v>
          </cell>
        </row>
        <row r="25">
          <cell r="K25">
            <v>11</v>
          </cell>
        </row>
        <row r="25">
          <cell r="N25">
            <v>112000</v>
          </cell>
          <cell r="O25">
            <v>162424.64</v>
          </cell>
          <cell r="P25">
            <v>12480</v>
          </cell>
          <cell r="Q25">
            <v>286904.64</v>
          </cell>
        </row>
        <row r="25">
          <cell r="AH25">
            <v>82327.39</v>
          </cell>
          <cell r="AI25">
            <v>57629.17</v>
          </cell>
          <cell r="AJ25">
            <v>52826.74</v>
          </cell>
          <cell r="AK25">
            <v>192783.3</v>
          </cell>
          <cell r="AL25">
            <v>178517.34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I8" sqref="I8"/>
    </sheetView>
  </sheetViews>
  <sheetFormatPr defaultColWidth="8.89166666666667" defaultRowHeight="13.5" outlineLevelCol="5"/>
  <cols>
    <col min="1" max="1" width="8.89166666666667" style="17"/>
    <col min="2" max="2" width="20.4416666666667" style="17" customWidth="1"/>
    <col min="3" max="3" width="17.1083333333333" style="17" customWidth="1"/>
    <col min="4" max="4" width="18.8916666666667" style="17" customWidth="1"/>
    <col min="5" max="5" width="17" style="17" customWidth="1"/>
    <col min="6" max="6" width="16.3333333333333" style="17" customWidth="1"/>
    <col min="7" max="16384" width="8.89166666666667" style="17"/>
  </cols>
  <sheetData>
    <row r="1" s="17" customFormat="1" ht="28.5" spans="1:6">
      <c r="A1" s="61" t="s">
        <v>0</v>
      </c>
      <c r="B1" s="61"/>
      <c r="C1" s="61"/>
      <c r="D1" s="61"/>
      <c r="E1" s="61"/>
      <c r="F1" s="61"/>
    </row>
    <row r="2" s="17" customFormat="1" ht="28.8" customHeight="1" spans="1:6">
      <c r="A2" s="61" t="s">
        <v>1</v>
      </c>
      <c r="B2" s="61"/>
      <c r="C2" s="61"/>
      <c r="D2" s="61"/>
      <c r="E2" s="61"/>
      <c r="F2" s="61"/>
    </row>
    <row r="3" s="17" customFormat="1" ht="14.25" spans="1:6">
      <c r="A3" s="20" t="s">
        <v>2</v>
      </c>
      <c r="B3" s="20"/>
      <c r="C3" s="20"/>
      <c r="D3" s="20"/>
      <c r="E3" s="20"/>
      <c r="F3" s="20"/>
    </row>
    <row r="4" s="59" customFormat="1" ht="57" customHeight="1" spans="1:6">
      <c r="A4" s="62" t="s">
        <v>3</v>
      </c>
      <c r="B4" s="62" t="s">
        <v>4</v>
      </c>
      <c r="C4" s="62" t="s">
        <v>5</v>
      </c>
      <c r="D4" s="62" t="s">
        <v>6</v>
      </c>
      <c r="E4" s="62" t="s">
        <v>7</v>
      </c>
      <c r="F4" s="62" t="s">
        <v>8</v>
      </c>
    </row>
    <row r="5" s="17" customFormat="1" ht="35" customHeight="1" spans="1:6">
      <c r="A5" s="63" t="s">
        <v>9</v>
      </c>
      <c r="B5" s="63" t="s">
        <v>10</v>
      </c>
      <c r="C5" s="63" t="s">
        <v>11</v>
      </c>
      <c r="D5" s="24">
        <f>VLOOKUP(A5,'[1]签发表（董事长1，总经理0.95，其余核定批复系数）'!$B$9:$AL$25,37,0)/10000</f>
        <v>31.465553</v>
      </c>
      <c r="E5" s="21" t="s">
        <v>12</v>
      </c>
      <c r="F5" s="21" t="s">
        <v>13</v>
      </c>
    </row>
    <row r="6" s="17" customFormat="1" ht="35" customHeight="1" spans="1:6">
      <c r="A6" s="63" t="s">
        <v>14</v>
      </c>
      <c r="B6" s="64" t="s">
        <v>15</v>
      </c>
      <c r="C6" s="63" t="s">
        <v>16</v>
      </c>
      <c r="D6" s="24">
        <f>VLOOKUP(A6,'[1]签发表（董事长1，总经理0.95，其余核定批复系数）'!$B$9:$AL$25,37,0)/10000</f>
        <v>15.373259</v>
      </c>
      <c r="E6" s="21" t="s">
        <v>12</v>
      </c>
      <c r="F6" s="21" t="s">
        <v>13</v>
      </c>
    </row>
    <row r="7" s="17" customFormat="1" ht="35" customHeight="1" spans="1:6">
      <c r="A7" s="65" t="s">
        <v>17</v>
      </c>
      <c r="B7" s="64" t="s">
        <v>18</v>
      </c>
      <c r="C7" s="64" t="s">
        <v>19</v>
      </c>
      <c r="D7" s="24">
        <f>VLOOKUP(A7,'[1]签发表（董事长1，总经理0.95，其余核定批复系数）'!$B$9:$AL$25,37,0)/10000</f>
        <v>27.081678</v>
      </c>
      <c r="E7" s="21" t="s">
        <v>12</v>
      </c>
      <c r="F7" s="21" t="s">
        <v>13</v>
      </c>
    </row>
    <row r="8" s="17" customFormat="1" ht="35" customHeight="1" spans="1:6">
      <c r="A8" s="63" t="s">
        <v>20</v>
      </c>
      <c r="B8" s="63" t="s">
        <v>21</v>
      </c>
      <c r="C8" s="63" t="s">
        <v>22</v>
      </c>
      <c r="D8" s="24">
        <f>VLOOKUP(A8,'[1]签发表（董事长1，总经理0.95，其余核定批复系数）'!$B$9:$AL$25,37,0)/10000</f>
        <v>25.934278</v>
      </c>
      <c r="E8" s="21" t="s">
        <v>12</v>
      </c>
      <c r="F8" s="21" t="s">
        <v>13</v>
      </c>
    </row>
    <row r="9" s="17" customFormat="1" ht="35" customHeight="1" spans="1:6">
      <c r="A9" s="63" t="s">
        <v>23</v>
      </c>
      <c r="B9" s="63" t="s">
        <v>24</v>
      </c>
      <c r="C9" s="63" t="s">
        <v>16</v>
      </c>
      <c r="D9" s="24">
        <f>VLOOKUP(A9,'[1]签发表（董事长1，总经理0.95，其余核定批复系数）'!$B$9:$AL$25,37,0)/10000</f>
        <v>14.272451</v>
      </c>
      <c r="E9" s="21" t="s">
        <v>12</v>
      </c>
      <c r="F9" s="21" t="s">
        <v>13</v>
      </c>
    </row>
    <row r="10" s="17" customFormat="1" ht="35" customHeight="1" spans="1:6">
      <c r="A10" s="63" t="s">
        <v>25</v>
      </c>
      <c r="B10" s="63" t="s">
        <v>21</v>
      </c>
      <c r="C10" s="63" t="s">
        <v>26</v>
      </c>
      <c r="D10" s="24">
        <f>VLOOKUP(A10,'[1]签发表（董事长1，总经理0.95，其余核定批复系数）'!$B$9:$AL$25,37,0)/10000</f>
        <v>25.826383</v>
      </c>
      <c r="E10" s="21" t="s">
        <v>12</v>
      </c>
      <c r="F10" s="21" t="s">
        <v>13</v>
      </c>
    </row>
    <row r="11" s="17" customFormat="1" ht="35" customHeight="1" spans="1:6">
      <c r="A11" s="63" t="s">
        <v>27</v>
      </c>
      <c r="B11" s="63" t="s">
        <v>21</v>
      </c>
      <c r="C11" s="63" t="s">
        <v>16</v>
      </c>
      <c r="D11" s="24">
        <f>VLOOKUP(A11,'[1]签发表（董事长1，总经理0.95，其余核定批复系数）'!$B$9:$AL$25,37,0)/10000</f>
        <v>12.564985</v>
      </c>
      <c r="E11" s="21" t="s">
        <v>12</v>
      </c>
      <c r="F11" s="21" t="s">
        <v>13</v>
      </c>
    </row>
    <row r="12" s="17" customFormat="1" ht="35" customHeight="1" spans="1:6">
      <c r="A12" s="63" t="s">
        <v>28</v>
      </c>
      <c r="B12" s="63" t="s">
        <v>29</v>
      </c>
      <c r="C12" s="63" t="s">
        <v>30</v>
      </c>
      <c r="D12" s="24">
        <f>VLOOKUP(A12,'[1]签发表（董事长1，总经理0.95，其余核定批复系数）'!$B$9:$AL$25,37,0)/10000</f>
        <v>18.310762</v>
      </c>
      <c r="E12" s="21" t="s">
        <v>12</v>
      </c>
      <c r="F12" s="21" t="s">
        <v>13</v>
      </c>
    </row>
    <row r="13" s="17" customFormat="1" ht="35" customHeight="1" spans="1:6">
      <c r="A13" s="66" t="s">
        <v>31</v>
      </c>
      <c r="B13" s="67" t="s">
        <v>29</v>
      </c>
      <c r="C13" s="63" t="s">
        <v>32</v>
      </c>
      <c r="D13" s="31">
        <f>VLOOKUP(A13,'[1]签发表（董事长1，总经理0.95，其余核定批复系数）'!$B$9:$AL$25,37,0)/10000</f>
        <v>25.826383</v>
      </c>
      <c r="E13" s="23" t="s">
        <v>12</v>
      </c>
      <c r="F13" s="23" t="s">
        <v>13</v>
      </c>
    </row>
    <row r="14" s="17" customFormat="1" ht="35" customHeight="1" spans="1:6">
      <c r="A14" s="68"/>
      <c r="B14" s="69" t="s">
        <v>33</v>
      </c>
      <c r="C14" s="64" t="s">
        <v>30</v>
      </c>
      <c r="D14" s="33"/>
      <c r="E14" s="27"/>
      <c r="F14" s="27"/>
    </row>
    <row r="15" s="17" customFormat="1" ht="35" customHeight="1" spans="1:6">
      <c r="A15" s="66" t="s">
        <v>34</v>
      </c>
      <c r="B15" s="69" t="s">
        <v>35</v>
      </c>
      <c r="C15" s="64" t="s">
        <v>19</v>
      </c>
      <c r="D15" s="24">
        <f>VLOOKUP(A15,'[1]签发表（董事长1，总经理0.95，其余核定批复系数）'!$B$9:$AL$25,37,0)/10000</f>
        <v>25.082523</v>
      </c>
      <c r="E15" s="21" t="s">
        <v>12</v>
      </c>
      <c r="F15" s="21" t="s">
        <v>13</v>
      </c>
    </row>
    <row r="16" s="17" customFormat="1" ht="35" customHeight="1" spans="1:6">
      <c r="A16" s="67" t="s">
        <v>36</v>
      </c>
      <c r="B16" s="69" t="s">
        <v>37</v>
      </c>
      <c r="C16" s="64" t="s">
        <v>38</v>
      </c>
      <c r="D16" s="31">
        <f>VLOOKUP(A16,'[1]签发表（董事长1，总经理0.95，其余核定批复系数）'!$B$9:$AL$25,37,0)/10000</f>
        <v>27.082371</v>
      </c>
      <c r="E16" s="23" t="s">
        <v>12</v>
      </c>
      <c r="F16" s="23" t="s">
        <v>13</v>
      </c>
    </row>
    <row r="17" s="17" customFormat="1" ht="35" customHeight="1" spans="1:6">
      <c r="A17" s="70"/>
      <c r="B17" s="63" t="s">
        <v>39</v>
      </c>
      <c r="C17" s="63" t="s">
        <v>16</v>
      </c>
      <c r="D17" s="33"/>
      <c r="E17" s="27"/>
      <c r="F17" s="27"/>
    </row>
    <row r="18" s="17" customFormat="1" ht="35" customHeight="1" spans="1:6">
      <c r="A18" s="67" t="s">
        <v>40</v>
      </c>
      <c r="B18" s="63" t="s">
        <v>41</v>
      </c>
      <c r="C18" s="63" t="s">
        <v>42</v>
      </c>
      <c r="D18" s="31">
        <f>VLOOKUP(A18,'[1]签发表（董事长1，总经理0.95，其余核定批复系数）'!$B$9:$AL$25,37,0)/10000</f>
        <v>26.790681</v>
      </c>
      <c r="E18" s="23" t="s">
        <v>12</v>
      </c>
      <c r="F18" s="23" t="s">
        <v>13</v>
      </c>
    </row>
    <row r="19" s="17" customFormat="1" ht="35" customHeight="1" spans="1:6">
      <c r="A19" s="71"/>
      <c r="B19" s="63" t="s">
        <v>43</v>
      </c>
      <c r="C19" s="63" t="s">
        <v>44</v>
      </c>
      <c r="D19" s="33"/>
      <c r="E19" s="27"/>
      <c r="F19" s="27"/>
    </row>
    <row r="20" s="17" customFormat="1" ht="35" customHeight="1" spans="1:6">
      <c r="A20" s="63" t="s">
        <v>45</v>
      </c>
      <c r="B20" s="63" t="s">
        <v>46</v>
      </c>
      <c r="C20" s="63" t="s">
        <v>47</v>
      </c>
      <c r="D20" s="24">
        <f>VLOOKUP(A20,'[1]签发表（董事长1，总经理0.95，其余核定批复系数）'!$B$9:$AL$25,37,0)/10000</f>
        <v>11.785972</v>
      </c>
      <c r="E20" s="21" t="s">
        <v>12</v>
      </c>
      <c r="F20" s="21" t="s">
        <v>13</v>
      </c>
    </row>
    <row r="21" s="17" customFormat="1" ht="35" customHeight="1" spans="1:6">
      <c r="A21" s="63" t="s">
        <v>48</v>
      </c>
      <c r="B21" s="63" t="s">
        <v>49</v>
      </c>
      <c r="C21" s="63" t="s">
        <v>38</v>
      </c>
      <c r="D21" s="24">
        <f>VLOOKUP(A21,'[1]签发表（董事长1，总经理0.95，其余核定批复系数）'!$B$9:$AL$25,37,0)/10000</f>
        <v>12.51823</v>
      </c>
      <c r="E21" s="21" t="s">
        <v>12</v>
      </c>
      <c r="F21" s="21" t="s">
        <v>13</v>
      </c>
    </row>
    <row r="22" s="17" customFormat="1" ht="35" customHeight="1" spans="1:6">
      <c r="A22" s="63" t="s">
        <v>50</v>
      </c>
      <c r="B22" s="63" t="s">
        <v>51</v>
      </c>
      <c r="C22" s="63" t="s">
        <v>38</v>
      </c>
      <c r="D22" s="24">
        <f>VLOOKUP(A22,'[1]签发表（董事长1，总经理0.95，其余核定批复系数）'!$B$9:$AL$25,37,0)/10000</f>
        <v>12.79056</v>
      </c>
      <c r="E22" s="21" t="s">
        <v>12</v>
      </c>
      <c r="F22" s="21" t="s">
        <v>13</v>
      </c>
    </row>
    <row r="23" s="17" customFormat="1" ht="35" customHeight="1" spans="1:6">
      <c r="A23" s="63" t="s">
        <v>52</v>
      </c>
      <c r="B23" s="63" t="s">
        <v>53</v>
      </c>
      <c r="C23" s="63" t="s">
        <v>54</v>
      </c>
      <c r="D23" s="24">
        <f>VLOOKUP(A23,'[1]签发表（董事长1，总经理0.95，其余核定批复系数）'!$B$9:$AL$25,37,0)/10000</f>
        <v>15.663449</v>
      </c>
      <c r="E23" s="21" t="s">
        <v>12</v>
      </c>
      <c r="F23" s="21" t="s">
        <v>13</v>
      </c>
    </row>
    <row r="24" s="60" customFormat="1" ht="21" customHeight="1" spans="1:6">
      <c r="A24" s="72" t="s">
        <v>55</v>
      </c>
      <c r="B24" s="72"/>
      <c r="C24" s="72"/>
      <c r="D24" s="72"/>
      <c r="E24" s="72"/>
      <c r="F24" s="72"/>
    </row>
  </sheetData>
  <mergeCells count="16">
    <mergeCell ref="A1:F1"/>
    <mergeCell ref="A2:F2"/>
    <mergeCell ref="A3:F3"/>
    <mergeCell ref="A24:F24"/>
    <mergeCell ref="A13:A14"/>
    <mergeCell ref="A16:A17"/>
    <mergeCell ref="A18:A19"/>
    <mergeCell ref="D13:D14"/>
    <mergeCell ref="D16:D17"/>
    <mergeCell ref="D18:D19"/>
    <mergeCell ref="E13:E14"/>
    <mergeCell ref="E16:E17"/>
    <mergeCell ref="E18:E19"/>
    <mergeCell ref="F13:F14"/>
    <mergeCell ref="F16:F17"/>
    <mergeCell ref="F18:F19"/>
  </mergeCells>
  <pageMargins left="0.7" right="0.7" top="0.550694444444444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M12" sqref="M12"/>
    </sheetView>
  </sheetViews>
  <sheetFormatPr defaultColWidth="9.64166666666667" defaultRowHeight="13.5" outlineLevelCol="6"/>
  <cols>
    <col min="1" max="1" width="11" style="17" customWidth="1"/>
    <col min="2" max="2" width="27.375" style="17" customWidth="1"/>
    <col min="3" max="3" width="20.625" style="17" customWidth="1"/>
    <col min="4" max="5" width="14.625" style="17" customWidth="1"/>
    <col min="6" max="6" width="19.75" style="17" customWidth="1"/>
    <col min="7" max="7" width="14.2666666666667" style="17" customWidth="1"/>
    <col min="8" max="9" width="9.64166666666667" style="17"/>
    <col min="10" max="10" width="9.625" style="17" customWidth="1"/>
    <col min="11" max="16384" width="9.64166666666667" style="17"/>
  </cols>
  <sheetData>
    <row r="1" s="17" customFormat="1" spans="1:7">
      <c r="A1" s="19" t="s">
        <v>56</v>
      </c>
      <c r="B1" s="19"/>
      <c r="C1" s="19"/>
      <c r="D1" s="19"/>
      <c r="E1" s="19"/>
      <c r="F1" s="19"/>
      <c r="G1" s="19"/>
    </row>
    <row r="2" s="17" customFormat="1" ht="54" customHeight="1" spans="1:7">
      <c r="A2" s="19"/>
      <c r="B2" s="19"/>
      <c r="C2" s="19"/>
      <c r="D2" s="19"/>
      <c r="E2" s="19"/>
      <c r="F2" s="19"/>
      <c r="G2" s="19"/>
    </row>
    <row r="3" s="17" customFormat="1" ht="30" customHeight="1" spans="1:6">
      <c r="A3" s="20" t="s">
        <v>57</v>
      </c>
      <c r="B3" s="20"/>
      <c r="C3" s="20"/>
      <c r="D3" s="20"/>
      <c r="E3" s="20"/>
      <c r="F3" s="20"/>
    </row>
    <row r="4" s="18" customFormat="1" ht="41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18" customFormat="1" ht="65" customHeight="1" spans="1:7">
      <c r="A5" s="7"/>
      <c r="B5" s="7"/>
      <c r="C5" s="7"/>
      <c r="D5" s="6" t="s">
        <v>60</v>
      </c>
      <c r="E5" s="6" t="s">
        <v>61</v>
      </c>
      <c r="F5" s="6" t="s">
        <v>62</v>
      </c>
      <c r="G5" s="7"/>
    </row>
    <row r="6" s="17" customFormat="1" ht="38" customHeight="1" spans="1:7">
      <c r="A6" s="21" t="s">
        <v>63</v>
      </c>
      <c r="B6" s="21" t="s">
        <v>64</v>
      </c>
      <c r="C6" s="21" t="s">
        <v>65</v>
      </c>
      <c r="D6" s="21">
        <v>3.81</v>
      </c>
      <c r="E6" s="21">
        <v>0</v>
      </c>
      <c r="F6" s="21">
        <f t="shared" ref="F6:F11" si="0">D6+E6</f>
        <v>3.81</v>
      </c>
      <c r="G6" s="12"/>
    </row>
    <row r="7" s="17" customFormat="1" ht="38" customHeight="1" spans="1:7">
      <c r="A7" s="21" t="s">
        <v>66</v>
      </c>
      <c r="B7" s="21" t="s">
        <v>67</v>
      </c>
      <c r="C7" s="21" t="s">
        <v>68</v>
      </c>
      <c r="D7" s="21">
        <v>1.16</v>
      </c>
      <c r="E7" s="21">
        <v>0</v>
      </c>
      <c r="F7" s="21">
        <f t="shared" si="0"/>
        <v>1.16</v>
      </c>
      <c r="G7" s="12"/>
    </row>
    <row r="8" s="17" customFormat="1" ht="38" customHeight="1" spans="1:7">
      <c r="A8" s="21" t="s">
        <v>69</v>
      </c>
      <c r="B8" s="21" t="s">
        <v>70</v>
      </c>
      <c r="C8" s="21" t="s">
        <v>68</v>
      </c>
      <c r="D8" s="18">
        <v>0.98</v>
      </c>
      <c r="E8" s="21">
        <v>0</v>
      </c>
      <c r="F8" s="21">
        <f t="shared" si="0"/>
        <v>0.98</v>
      </c>
      <c r="G8" s="12"/>
    </row>
    <row r="9" s="17" customFormat="1" ht="38" customHeight="1" spans="1:7">
      <c r="A9" s="21" t="s">
        <v>71</v>
      </c>
      <c r="B9" s="21" t="s">
        <v>72</v>
      </c>
      <c r="C9" s="21" t="s">
        <v>73</v>
      </c>
      <c r="D9" s="21">
        <v>5.64</v>
      </c>
      <c r="E9" s="21">
        <v>0</v>
      </c>
      <c r="F9" s="21">
        <f t="shared" si="0"/>
        <v>5.64</v>
      </c>
      <c r="G9" s="12"/>
    </row>
    <row r="10" s="17" customFormat="1" ht="38" customHeight="1" spans="1:7">
      <c r="A10" s="21" t="s">
        <v>74</v>
      </c>
      <c r="B10" s="21" t="s">
        <v>70</v>
      </c>
      <c r="C10" s="21" t="s">
        <v>75</v>
      </c>
      <c r="D10" s="21">
        <v>1.53</v>
      </c>
      <c r="E10" s="21">
        <v>0</v>
      </c>
      <c r="F10" s="21">
        <f t="shared" si="0"/>
        <v>1.53</v>
      </c>
      <c r="G10" s="12"/>
    </row>
    <row r="11" s="17" customFormat="1" ht="38" customHeight="1" spans="1:7">
      <c r="A11" s="21" t="s">
        <v>76</v>
      </c>
      <c r="B11" s="21" t="s">
        <v>70</v>
      </c>
      <c r="C11" s="21" t="s">
        <v>77</v>
      </c>
      <c r="D11" s="21">
        <v>3.76</v>
      </c>
      <c r="E11" s="21">
        <v>0</v>
      </c>
      <c r="F11" s="21">
        <f t="shared" si="0"/>
        <v>3.76</v>
      </c>
      <c r="G11" s="15"/>
    </row>
    <row r="12" s="17" customFormat="1" ht="62" customHeight="1" spans="1:7">
      <c r="A12" s="25" t="s">
        <v>78</v>
      </c>
      <c r="B12" s="25"/>
      <c r="C12" s="25"/>
      <c r="D12" s="25"/>
      <c r="E12" s="25"/>
      <c r="F12" s="25"/>
      <c r="G12" s="25"/>
    </row>
  </sheetData>
  <mergeCells count="8">
    <mergeCell ref="A3:F3"/>
    <mergeCell ref="D4:F4"/>
    <mergeCell ref="A12:G12"/>
    <mergeCell ref="A4:A5"/>
    <mergeCell ref="B4:B5"/>
    <mergeCell ref="C4:C5"/>
    <mergeCell ref="G4:G5"/>
    <mergeCell ref="A1:G2"/>
  </mergeCells>
  <pageMargins left="0.7" right="0.7" top="0.432638888888889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G13" sqref="G13"/>
    </sheetView>
  </sheetViews>
  <sheetFormatPr defaultColWidth="9" defaultRowHeight="14.25"/>
  <cols>
    <col min="1" max="1" width="9" style="48"/>
    <col min="2" max="2" width="14.375" style="48" customWidth="1"/>
    <col min="3" max="4" width="22.875" style="48" customWidth="1"/>
    <col min="5" max="6" width="18.25" style="48" customWidth="1"/>
    <col min="7" max="7" width="19.125" style="48" customWidth="1"/>
    <col min="8" max="10" width="9" style="48" hidden="1" customWidth="1"/>
    <col min="11" max="16384" width="9" style="48"/>
  </cols>
  <sheetData>
    <row r="1" s="48" customFormat="1" ht="59.1" customHeight="1" spans="1:7">
      <c r="A1" s="49" t="s">
        <v>79</v>
      </c>
      <c r="B1" s="49"/>
      <c r="C1" s="49"/>
      <c r="D1" s="49"/>
      <c r="E1" s="49"/>
      <c r="F1" s="49"/>
      <c r="G1" s="49"/>
    </row>
    <row r="2" s="48" customFormat="1" ht="24" customHeight="1" spans="1:7">
      <c r="A2" s="50" t="s">
        <v>80</v>
      </c>
      <c r="B2" s="50"/>
      <c r="C2" s="50"/>
      <c r="D2" s="50"/>
      <c r="E2" s="50"/>
      <c r="F2" s="50"/>
      <c r="G2" s="50"/>
    </row>
    <row r="3" s="48" customFormat="1" ht="44.25" customHeight="1" spans="1:7">
      <c r="A3" s="5" t="s">
        <v>3</v>
      </c>
      <c r="B3" s="5" t="s">
        <v>4</v>
      </c>
      <c r="C3" s="5" t="s">
        <v>5</v>
      </c>
      <c r="D3" s="6" t="s">
        <v>58</v>
      </c>
      <c r="E3" s="6"/>
      <c r="F3" s="6"/>
      <c r="G3" s="5" t="s">
        <v>59</v>
      </c>
    </row>
    <row r="4" s="48" customFormat="1" ht="80.1" customHeight="1" spans="1:7">
      <c r="A4" s="7"/>
      <c r="B4" s="7"/>
      <c r="C4" s="7"/>
      <c r="D4" s="6" t="s">
        <v>81</v>
      </c>
      <c r="E4" s="6" t="s">
        <v>82</v>
      </c>
      <c r="F4" s="6" t="s">
        <v>83</v>
      </c>
      <c r="G4" s="7"/>
    </row>
    <row r="5" s="48" customFormat="1" ht="27" customHeight="1" spans="1:10">
      <c r="A5" s="51" t="s">
        <v>84</v>
      </c>
      <c r="B5" s="51" t="s">
        <v>85</v>
      </c>
      <c r="C5" s="51" t="s">
        <v>86</v>
      </c>
      <c r="D5" s="52">
        <v>13.04</v>
      </c>
      <c r="E5" s="52">
        <f>ROUND(46052.46/10000,2)</f>
        <v>4.61</v>
      </c>
      <c r="F5" s="53">
        <f t="shared" ref="F5:F10" si="0">D5+E5</f>
        <v>17.65</v>
      </c>
      <c r="G5" s="51" t="s">
        <v>13</v>
      </c>
      <c r="H5" s="54" t="s">
        <v>84</v>
      </c>
      <c r="I5" s="48">
        <v>130364.93</v>
      </c>
      <c r="J5" s="48">
        <f t="shared" ref="J5:J9" si="1">ROUND(I5/10000,2)</f>
        <v>13.04</v>
      </c>
    </row>
    <row r="6" s="48" customFormat="1" ht="27" customHeight="1" spans="1:10">
      <c r="A6" s="51"/>
      <c r="B6" s="51" t="s">
        <v>87</v>
      </c>
      <c r="C6" s="51" t="s">
        <v>88</v>
      </c>
      <c r="D6" s="55"/>
      <c r="E6" s="55"/>
      <c r="F6" s="56"/>
      <c r="G6" s="51"/>
      <c r="H6" s="54" t="s">
        <v>89</v>
      </c>
      <c r="I6" s="48">
        <v>123846.68</v>
      </c>
      <c r="J6" s="48">
        <f t="shared" si="1"/>
        <v>12.38</v>
      </c>
    </row>
    <row r="7" s="48" customFormat="1" ht="45" customHeight="1" spans="1:10">
      <c r="A7" s="51" t="s">
        <v>89</v>
      </c>
      <c r="B7" s="51" t="s">
        <v>90</v>
      </c>
      <c r="C7" s="51" t="s">
        <v>91</v>
      </c>
      <c r="D7" s="51">
        <v>12.38</v>
      </c>
      <c r="E7" s="51">
        <f>ROUND(46052.46*0.95/10000,2)</f>
        <v>4.37</v>
      </c>
      <c r="F7" s="57">
        <f t="shared" si="0"/>
        <v>16.75</v>
      </c>
      <c r="G7" s="51" t="s">
        <v>13</v>
      </c>
      <c r="H7" s="54" t="s">
        <v>92</v>
      </c>
      <c r="I7" s="48">
        <v>104110.09</v>
      </c>
      <c r="J7" s="48">
        <f t="shared" si="1"/>
        <v>10.41</v>
      </c>
    </row>
    <row r="8" s="48" customFormat="1" ht="45" customHeight="1" spans="1:10">
      <c r="A8" s="51" t="s">
        <v>92</v>
      </c>
      <c r="B8" s="51" t="s">
        <v>70</v>
      </c>
      <c r="C8" s="51" t="s">
        <v>93</v>
      </c>
      <c r="D8" s="51">
        <v>10.41</v>
      </c>
      <c r="E8" s="51">
        <f t="shared" ref="E8:E10" si="2">ROUND(46052.46*0.8/10000,2)</f>
        <v>3.68</v>
      </c>
      <c r="F8" s="57">
        <f t="shared" si="0"/>
        <v>14.09</v>
      </c>
      <c r="G8" s="51" t="s">
        <v>13</v>
      </c>
      <c r="H8" s="54" t="s">
        <v>94</v>
      </c>
      <c r="I8" s="48">
        <v>104864.9</v>
      </c>
      <c r="J8" s="48">
        <f t="shared" si="1"/>
        <v>10.49</v>
      </c>
    </row>
    <row r="9" s="48" customFormat="1" ht="45" customHeight="1" spans="1:10">
      <c r="A9" s="51" t="s">
        <v>94</v>
      </c>
      <c r="B9" s="51" t="s">
        <v>70</v>
      </c>
      <c r="C9" s="51" t="s">
        <v>95</v>
      </c>
      <c r="D9" s="51">
        <v>10.49</v>
      </c>
      <c r="E9" s="51">
        <f t="shared" si="2"/>
        <v>3.68</v>
      </c>
      <c r="F9" s="57">
        <f t="shared" si="0"/>
        <v>14.17</v>
      </c>
      <c r="G9" s="51" t="s">
        <v>13</v>
      </c>
      <c r="H9" s="54" t="s">
        <v>96</v>
      </c>
      <c r="I9" s="48">
        <v>106606.46</v>
      </c>
      <c r="J9" s="48">
        <f t="shared" si="1"/>
        <v>10.66</v>
      </c>
    </row>
    <row r="10" s="48" customFormat="1" ht="45" customHeight="1" spans="1:7">
      <c r="A10" s="51" t="s">
        <v>96</v>
      </c>
      <c r="B10" s="51" t="s">
        <v>70</v>
      </c>
      <c r="C10" s="51" t="s">
        <v>91</v>
      </c>
      <c r="D10" s="51">
        <v>10.66</v>
      </c>
      <c r="E10" s="51">
        <f t="shared" si="2"/>
        <v>3.68</v>
      </c>
      <c r="F10" s="57">
        <f t="shared" si="0"/>
        <v>14.34</v>
      </c>
      <c r="G10" s="51" t="s">
        <v>13</v>
      </c>
    </row>
    <row r="11" s="48" customFormat="1" ht="37" customHeight="1" spans="1:7">
      <c r="A11" s="58" t="s">
        <v>97</v>
      </c>
      <c r="B11" s="58"/>
      <c r="C11" s="58"/>
      <c r="D11" s="58"/>
      <c r="E11" s="58"/>
      <c r="F11" s="58"/>
      <c r="G11" s="58"/>
    </row>
  </sheetData>
  <mergeCells count="13">
    <mergeCell ref="A1:G1"/>
    <mergeCell ref="A2:G2"/>
    <mergeCell ref="D3:F3"/>
    <mergeCell ref="A11:G11"/>
    <mergeCell ref="A3:A4"/>
    <mergeCell ref="A5:A6"/>
    <mergeCell ref="B3:B4"/>
    <mergeCell ref="C3:C4"/>
    <mergeCell ref="D5:D6"/>
    <mergeCell ref="E5:E6"/>
    <mergeCell ref="F5:F6"/>
    <mergeCell ref="G3:G4"/>
    <mergeCell ref="G5:G6"/>
  </mergeCells>
  <pageMargins left="0.75" right="0.75" top="0.629861111111111" bottom="0.786805555555556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H11" sqref="H11"/>
    </sheetView>
  </sheetViews>
  <sheetFormatPr defaultColWidth="9" defaultRowHeight="13.5" outlineLevelCol="6"/>
  <cols>
    <col min="1" max="1" width="11" style="17" customWidth="1"/>
    <col min="2" max="2" width="16.625" style="17" customWidth="1"/>
    <col min="3" max="3" width="16.5" style="17" customWidth="1"/>
    <col min="4" max="5" width="14.625" style="17" customWidth="1"/>
    <col min="6" max="6" width="14.3666666666667" style="17" customWidth="1"/>
    <col min="7" max="7" width="11.75" style="17" customWidth="1"/>
    <col min="8" max="16384" width="9" style="17"/>
  </cols>
  <sheetData>
    <row r="1" s="17" customFormat="1" spans="1:7">
      <c r="A1" s="19" t="s">
        <v>56</v>
      </c>
      <c r="B1" s="19"/>
      <c r="C1" s="19"/>
      <c r="D1" s="19"/>
      <c r="E1" s="19"/>
      <c r="F1" s="19"/>
      <c r="G1" s="19"/>
    </row>
    <row r="2" s="17" customFormat="1" ht="46" customHeight="1" spans="1:7">
      <c r="A2" s="19"/>
      <c r="B2" s="19"/>
      <c r="C2" s="19"/>
      <c r="D2" s="19"/>
      <c r="E2" s="19"/>
      <c r="F2" s="19"/>
      <c r="G2" s="19"/>
    </row>
    <row r="3" s="17" customFormat="1" ht="26.1" customHeight="1" spans="1:6">
      <c r="A3" s="20" t="s">
        <v>98</v>
      </c>
      <c r="B3" s="20"/>
      <c r="C3" s="20"/>
      <c r="D3" s="20"/>
      <c r="E3" s="20"/>
      <c r="F3" s="20"/>
    </row>
    <row r="4" s="17" customFormat="1" ht="36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17" customFormat="1" ht="57" spans="1:7">
      <c r="A5" s="7"/>
      <c r="B5" s="7"/>
      <c r="C5" s="7"/>
      <c r="D5" s="6" t="s">
        <v>81</v>
      </c>
      <c r="E5" s="6" t="s">
        <v>82</v>
      </c>
      <c r="F5" s="6" t="s">
        <v>99</v>
      </c>
      <c r="G5" s="7"/>
    </row>
    <row r="6" s="17" customFormat="1" ht="42.75" customHeight="1" spans="1:7">
      <c r="A6" s="45" t="s">
        <v>100</v>
      </c>
      <c r="B6" s="21" t="s">
        <v>101</v>
      </c>
      <c r="C6" s="21" t="s">
        <v>102</v>
      </c>
      <c r="D6" s="21">
        <v>0.27</v>
      </c>
      <c r="E6" s="21">
        <v>0</v>
      </c>
      <c r="F6" s="21">
        <f t="shared" ref="F6:F12" si="0">SUM(D6:E6)</f>
        <v>0.27</v>
      </c>
      <c r="G6" s="39"/>
    </row>
    <row r="7" s="17" customFormat="1" ht="42.75" customHeight="1" spans="1:7">
      <c r="A7" s="46" t="s">
        <v>103</v>
      </c>
      <c r="B7" s="21" t="s">
        <v>104</v>
      </c>
      <c r="C7" s="21" t="s">
        <v>105</v>
      </c>
      <c r="D7" s="23">
        <v>5.43</v>
      </c>
      <c r="E7" s="23">
        <v>0</v>
      </c>
      <c r="F7" s="23">
        <f t="shared" si="0"/>
        <v>5.43</v>
      </c>
      <c r="G7" s="46"/>
    </row>
    <row r="8" s="17" customFormat="1" ht="34" customHeight="1" spans="1:7">
      <c r="A8" s="47"/>
      <c r="B8" s="21" t="s">
        <v>106</v>
      </c>
      <c r="C8" s="21" t="s">
        <v>102</v>
      </c>
      <c r="D8" s="27"/>
      <c r="E8" s="27"/>
      <c r="F8" s="27"/>
      <c r="G8" s="47"/>
    </row>
    <row r="9" s="17" customFormat="1" ht="42.75" customHeight="1" spans="1:7">
      <c r="A9" s="45" t="s">
        <v>107</v>
      </c>
      <c r="B9" s="21" t="s">
        <v>108</v>
      </c>
      <c r="C9" s="27" t="s">
        <v>91</v>
      </c>
      <c r="D9" s="21">
        <v>8.12</v>
      </c>
      <c r="E9" s="21">
        <v>0</v>
      </c>
      <c r="F9" s="21">
        <f t="shared" si="0"/>
        <v>8.12</v>
      </c>
      <c r="G9" s="27"/>
    </row>
    <row r="10" s="17" customFormat="1" ht="42.75" customHeight="1" spans="1:7">
      <c r="A10" s="45" t="s">
        <v>109</v>
      </c>
      <c r="B10" s="21" t="s">
        <v>108</v>
      </c>
      <c r="C10" s="21" t="s">
        <v>110</v>
      </c>
      <c r="D10" s="21">
        <v>0.68</v>
      </c>
      <c r="E10" s="21">
        <v>0</v>
      </c>
      <c r="F10" s="21">
        <f t="shared" si="0"/>
        <v>0.68</v>
      </c>
      <c r="G10" s="39"/>
    </row>
    <row r="11" s="17" customFormat="1" ht="42.75" customHeight="1" spans="1:7">
      <c r="A11" s="45" t="s">
        <v>111</v>
      </c>
      <c r="B11" s="21" t="s">
        <v>108</v>
      </c>
      <c r="C11" s="21" t="s">
        <v>110</v>
      </c>
      <c r="D11" s="21">
        <v>0.68</v>
      </c>
      <c r="E11" s="21">
        <v>0</v>
      </c>
      <c r="F11" s="21">
        <f t="shared" si="0"/>
        <v>0.68</v>
      </c>
      <c r="G11" s="44"/>
    </row>
    <row r="12" s="17" customFormat="1" ht="42.75" customHeight="1" spans="1:7">
      <c r="A12" s="45" t="s">
        <v>112</v>
      </c>
      <c r="B12" s="21" t="s">
        <v>113</v>
      </c>
      <c r="C12" s="27" t="s">
        <v>114</v>
      </c>
      <c r="D12" s="21">
        <v>7.76</v>
      </c>
      <c r="E12" s="21">
        <v>0</v>
      </c>
      <c r="F12" s="21">
        <f t="shared" si="0"/>
        <v>7.76</v>
      </c>
      <c r="G12" s="27"/>
    </row>
    <row r="13" s="17" customFormat="1" ht="42.75" customHeight="1" spans="1:7">
      <c r="A13" s="45" t="s">
        <v>63</v>
      </c>
      <c r="B13" s="21" t="s">
        <v>104</v>
      </c>
      <c r="C13" s="27" t="s">
        <v>115</v>
      </c>
      <c r="D13" s="21">
        <v>4.35</v>
      </c>
      <c r="E13" s="21">
        <v>0</v>
      </c>
      <c r="F13" s="21">
        <v>4.35</v>
      </c>
      <c r="G13" s="27"/>
    </row>
    <row r="14" s="17" customFormat="1" ht="42.75" customHeight="1" spans="1:7">
      <c r="A14" s="45" t="s">
        <v>116</v>
      </c>
      <c r="B14" s="21" t="s">
        <v>117</v>
      </c>
      <c r="C14" s="27" t="s">
        <v>118</v>
      </c>
      <c r="D14" s="21">
        <v>7.15</v>
      </c>
      <c r="E14" s="21">
        <v>0</v>
      </c>
      <c r="F14" s="21">
        <f>SUM(D14:E14)</f>
        <v>7.15</v>
      </c>
      <c r="G14" s="27"/>
    </row>
    <row r="15" s="17" customFormat="1" ht="42.75" customHeight="1" spans="1:7">
      <c r="A15" s="45" t="s">
        <v>119</v>
      </c>
      <c r="B15" s="21" t="s">
        <v>117</v>
      </c>
      <c r="C15" s="27" t="s">
        <v>120</v>
      </c>
      <c r="D15" s="21">
        <v>7.58</v>
      </c>
      <c r="E15" s="21">
        <v>0</v>
      </c>
      <c r="F15" s="21">
        <f>SUM(D15:E15)</f>
        <v>7.58</v>
      </c>
      <c r="G15" s="27"/>
    </row>
    <row r="16" s="17" customFormat="1" ht="36" customHeight="1" spans="1:7">
      <c r="A16" s="25" t="s">
        <v>78</v>
      </c>
      <c r="B16" s="25"/>
      <c r="C16" s="25"/>
      <c r="D16" s="25"/>
      <c r="E16" s="25"/>
      <c r="F16" s="25"/>
      <c r="G16" s="25"/>
    </row>
  </sheetData>
  <mergeCells count="13">
    <mergeCell ref="A3:D3"/>
    <mergeCell ref="D4:F4"/>
    <mergeCell ref="A16:G16"/>
    <mergeCell ref="A4:A5"/>
    <mergeCell ref="A7:A8"/>
    <mergeCell ref="B4:B5"/>
    <mergeCell ref="C4:C5"/>
    <mergeCell ref="D7:D8"/>
    <mergeCell ref="E7:E8"/>
    <mergeCell ref="F7:F8"/>
    <mergeCell ref="G4:G5"/>
    <mergeCell ref="G7:G8"/>
    <mergeCell ref="A1:G2"/>
  </mergeCells>
  <pageMargins left="0.354166666666667" right="0.118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12" sqref="F12"/>
    </sheetView>
  </sheetViews>
  <sheetFormatPr defaultColWidth="9" defaultRowHeight="13.5" outlineLevelCol="6"/>
  <cols>
    <col min="1" max="1" width="11" style="17" customWidth="1"/>
    <col min="2" max="2" width="23.425" style="17" customWidth="1"/>
    <col min="3" max="3" width="16.5" style="17" customWidth="1"/>
    <col min="4" max="4" width="13.875" style="17" customWidth="1"/>
    <col min="5" max="5" width="14.625" style="17" customWidth="1"/>
    <col min="6" max="6" width="21.125" style="17" customWidth="1"/>
    <col min="7" max="7" width="14.2666666666667" style="17" customWidth="1"/>
    <col min="8" max="16384" width="9" style="17"/>
  </cols>
  <sheetData>
    <row r="1" s="17" customFormat="1" spans="1:7">
      <c r="A1" s="19" t="s">
        <v>56</v>
      </c>
      <c r="B1" s="19"/>
      <c r="C1" s="19"/>
      <c r="D1" s="19"/>
      <c r="E1" s="19"/>
      <c r="F1" s="19"/>
      <c r="G1" s="19"/>
    </row>
    <row r="2" s="17" customFormat="1" ht="54" customHeight="1" spans="1:7">
      <c r="A2" s="19"/>
      <c r="B2" s="19"/>
      <c r="C2" s="19"/>
      <c r="D2" s="19"/>
      <c r="E2" s="19"/>
      <c r="F2" s="19"/>
      <c r="G2" s="19"/>
    </row>
    <row r="3" s="34" customFormat="1" ht="30" customHeight="1" spans="1:6">
      <c r="A3" s="20" t="s">
        <v>121</v>
      </c>
      <c r="B3" s="20"/>
      <c r="C3" s="20"/>
      <c r="D3" s="20"/>
      <c r="E3" s="20"/>
      <c r="F3" s="20"/>
    </row>
    <row r="4" s="35" customFormat="1" ht="41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35" customFormat="1" ht="63" customHeight="1" spans="1:7">
      <c r="A5" s="7"/>
      <c r="B5" s="7"/>
      <c r="C5" s="7"/>
      <c r="D5" s="6" t="s">
        <v>60</v>
      </c>
      <c r="E5" s="6" t="s">
        <v>61</v>
      </c>
      <c r="F5" s="6" t="s">
        <v>62</v>
      </c>
      <c r="G5" s="7"/>
    </row>
    <row r="6" s="34" customFormat="1" ht="50" customHeight="1" spans="1:7">
      <c r="A6" s="36" t="s">
        <v>122</v>
      </c>
      <c r="B6" s="37" t="s">
        <v>72</v>
      </c>
      <c r="C6" s="38" t="s">
        <v>123</v>
      </c>
      <c r="D6" s="21">
        <f>ROUND(80871.05/10000,2)</f>
        <v>8.09</v>
      </c>
      <c r="E6" s="21">
        <v>0</v>
      </c>
      <c r="F6" s="21">
        <f t="shared" ref="F6:F13" si="0">D6+E6</f>
        <v>8.09</v>
      </c>
      <c r="G6" s="39"/>
    </row>
    <row r="7" s="34" customFormat="1" ht="50" customHeight="1" spans="1:7">
      <c r="A7" s="36" t="s">
        <v>124</v>
      </c>
      <c r="B7" s="37" t="s">
        <v>125</v>
      </c>
      <c r="C7" s="38" t="s">
        <v>110</v>
      </c>
      <c r="D7" s="21">
        <f>ROUND(7517.68/10000,2)</f>
        <v>0.75</v>
      </c>
      <c r="E7" s="21">
        <v>0</v>
      </c>
      <c r="F7" s="21">
        <f t="shared" si="0"/>
        <v>0.75</v>
      </c>
      <c r="G7" s="39"/>
    </row>
    <row r="8" s="34" customFormat="1" ht="48" customHeight="1" spans="1:7">
      <c r="A8" s="36" t="s">
        <v>126</v>
      </c>
      <c r="B8" s="37" t="s">
        <v>127</v>
      </c>
      <c r="C8" s="38" t="s">
        <v>128</v>
      </c>
      <c r="D8" s="21">
        <f>ROUND(30561.31/10000,2)</f>
        <v>3.06</v>
      </c>
      <c r="E8" s="21">
        <v>0</v>
      </c>
      <c r="F8" s="21">
        <f t="shared" si="0"/>
        <v>3.06</v>
      </c>
      <c r="G8" s="39"/>
    </row>
    <row r="9" s="34" customFormat="1" ht="38" customHeight="1" spans="1:7">
      <c r="A9" s="36" t="s">
        <v>129</v>
      </c>
      <c r="B9" s="37" t="s">
        <v>70</v>
      </c>
      <c r="C9" s="38" t="s">
        <v>130</v>
      </c>
      <c r="D9" s="21">
        <f>ROUND(65962.98/10000,2)</f>
        <v>6.6</v>
      </c>
      <c r="E9" s="21">
        <v>0</v>
      </c>
      <c r="F9" s="21">
        <f t="shared" si="0"/>
        <v>6.6</v>
      </c>
      <c r="G9" s="39"/>
    </row>
    <row r="10" s="34" customFormat="1" ht="38" customHeight="1" spans="1:7">
      <c r="A10" s="40" t="s">
        <v>109</v>
      </c>
      <c r="B10" s="41" t="s">
        <v>131</v>
      </c>
      <c r="C10" s="37" t="s">
        <v>132</v>
      </c>
      <c r="D10" s="21">
        <f>ROUND(33589.51/10000,2)</f>
        <v>3.36</v>
      </c>
      <c r="E10" s="21">
        <v>0</v>
      </c>
      <c r="F10" s="21">
        <f t="shared" si="0"/>
        <v>3.36</v>
      </c>
      <c r="G10" s="39"/>
    </row>
    <row r="11" s="34" customFormat="1" ht="48" customHeight="1" spans="1:7">
      <c r="A11" s="21" t="s">
        <v>133</v>
      </c>
      <c r="B11" s="21" t="s">
        <v>134</v>
      </c>
      <c r="C11" s="21" t="s">
        <v>135</v>
      </c>
      <c r="D11" s="21">
        <f>ROUND(9059.36/10000,2)</f>
        <v>0.91</v>
      </c>
      <c r="E11" s="21">
        <v>0</v>
      </c>
      <c r="F11" s="21">
        <f t="shared" si="0"/>
        <v>0.91</v>
      </c>
      <c r="G11" s="39"/>
    </row>
    <row r="12" s="34" customFormat="1" ht="38" customHeight="1" spans="1:7">
      <c r="A12" s="42" t="s">
        <v>136</v>
      </c>
      <c r="B12" s="43" t="s">
        <v>137</v>
      </c>
      <c r="C12" s="21" t="s">
        <v>138</v>
      </c>
      <c r="D12" s="21">
        <f>ROUND(19939.52/10000,2)</f>
        <v>1.99</v>
      </c>
      <c r="E12" s="21">
        <v>0</v>
      </c>
      <c r="F12" s="21">
        <f t="shared" si="0"/>
        <v>1.99</v>
      </c>
      <c r="G12" s="44"/>
    </row>
    <row r="13" s="17" customFormat="1" ht="24" customHeight="1" spans="1:7">
      <c r="A13" s="25" t="s">
        <v>78</v>
      </c>
      <c r="B13" s="25"/>
      <c r="C13" s="25"/>
      <c r="D13" s="25"/>
      <c r="E13" s="25"/>
      <c r="F13" s="25"/>
      <c r="G13" s="25"/>
    </row>
  </sheetData>
  <mergeCells count="8">
    <mergeCell ref="A3:D3"/>
    <mergeCell ref="D4:F4"/>
    <mergeCell ref="A13:G13"/>
    <mergeCell ref="A4:A5"/>
    <mergeCell ref="B4:B5"/>
    <mergeCell ref="C4:C5"/>
    <mergeCell ref="G4:G5"/>
    <mergeCell ref="A1:G2"/>
  </mergeCells>
  <pageMargins left="0.75" right="0.75" top="0.393055555555556" bottom="0.354166666666667" header="0.314583333333333" footer="0.31458333333333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11" sqref="I11"/>
    </sheetView>
  </sheetViews>
  <sheetFormatPr defaultColWidth="9" defaultRowHeight="13.5" outlineLevelCol="6"/>
  <cols>
    <col min="1" max="1" width="12.125" style="17" customWidth="1"/>
    <col min="2" max="2" width="16.5" style="17" customWidth="1"/>
    <col min="3" max="3" width="17.625" style="17" customWidth="1"/>
    <col min="4" max="5" width="22.75" style="17" customWidth="1"/>
    <col min="6" max="6" width="17.625" style="17" customWidth="1"/>
    <col min="7" max="7" width="11.625" style="17" customWidth="1"/>
    <col min="8" max="8" width="9" style="17"/>
    <col min="9" max="9" width="18.125" style="17" customWidth="1"/>
    <col min="10" max="16384" width="9" style="17"/>
  </cols>
  <sheetData>
    <row r="1" s="17" customFormat="1" ht="18" customHeight="1"/>
    <row r="2" s="17" customFormat="1" ht="33" customHeight="1" spans="1:7">
      <c r="A2" s="19" t="s">
        <v>56</v>
      </c>
      <c r="B2" s="19"/>
      <c r="C2" s="19"/>
      <c r="D2" s="19"/>
      <c r="E2" s="19"/>
      <c r="F2" s="19"/>
      <c r="G2" s="19"/>
    </row>
    <row r="3" s="17" customFormat="1" ht="33" customHeight="1" spans="1:7">
      <c r="A3" s="19"/>
      <c r="B3" s="19"/>
      <c r="C3" s="19"/>
      <c r="D3" s="19"/>
      <c r="E3" s="19"/>
      <c r="F3" s="19"/>
      <c r="G3" s="19"/>
    </row>
    <row r="4" s="17" customFormat="1" ht="27" customHeight="1" spans="1:6">
      <c r="A4" s="20" t="s">
        <v>139</v>
      </c>
      <c r="B4" s="20"/>
      <c r="C4" s="20"/>
      <c r="D4" s="20"/>
      <c r="E4" s="20"/>
      <c r="F4" s="20"/>
    </row>
    <row r="5" s="17" customFormat="1" ht="40" customHeight="1" spans="1:7">
      <c r="A5" s="5" t="s">
        <v>3</v>
      </c>
      <c r="B5" s="5" t="s">
        <v>4</v>
      </c>
      <c r="C5" s="5" t="s">
        <v>5</v>
      </c>
      <c r="D5" s="6" t="s">
        <v>58</v>
      </c>
      <c r="E5" s="6"/>
      <c r="F5" s="6"/>
      <c r="G5" s="5" t="s">
        <v>59</v>
      </c>
    </row>
    <row r="6" s="17" customFormat="1" ht="64" customHeight="1" spans="1:7">
      <c r="A6" s="7"/>
      <c r="B6" s="7"/>
      <c r="C6" s="7"/>
      <c r="D6" s="6" t="s">
        <v>60</v>
      </c>
      <c r="E6" s="6" t="s">
        <v>61</v>
      </c>
      <c r="F6" s="6" t="s">
        <v>62</v>
      </c>
      <c r="G6" s="7"/>
    </row>
    <row r="7" s="17" customFormat="1" ht="33" customHeight="1" spans="1:7">
      <c r="A7" s="29" t="s">
        <v>140</v>
      </c>
      <c r="B7" s="30" t="s">
        <v>85</v>
      </c>
      <c r="C7" s="30" t="s">
        <v>141</v>
      </c>
      <c r="D7" s="31">
        <v>11.48</v>
      </c>
      <c r="E7" s="23">
        <v>0</v>
      </c>
      <c r="F7" s="31">
        <f t="shared" ref="F7:F10" si="0">D7+E7</f>
        <v>11.48</v>
      </c>
      <c r="G7" s="23"/>
    </row>
    <row r="8" s="17" customFormat="1" ht="33" customHeight="1" spans="1:7">
      <c r="A8" s="32"/>
      <c r="B8" s="30" t="s">
        <v>87</v>
      </c>
      <c r="C8" s="30" t="s">
        <v>142</v>
      </c>
      <c r="D8" s="33"/>
      <c r="E8" s="27"/>
      <c r="F8" s="33"/>
      <c r="G8" s="27"/>
    </row>
    <row r="9" s="17" customFormat="1" ht="51" customHeight="1" spans="1:7">
      <c r="A9" s="30" t="s">
        <v>143</v>
      </c>
      <c r="B9" s="30" t="s">
        <v>144</v>
      </c>
      <c r="C9" s="30" t="s">
        <v>145</v>
      </c>
      <c r="D9" s="24">
        <v>10.91</v>
      </c>
      <c r="E9" s="21">
        <v>0</v>
      </c>
      <c r="F9" s="24">
        <f t="shared" si="0"/>
        <v>10.91</v>
      </c>
      <c r="G9" s="21"/>
    </row>
    <row r="10" s="17" customFormat="1" ht="33" customHeight="1" spans="1:7">
      <c r="A10" s="29" t="s">
        <v>146</v>
      </c>
      <c r="B10" s="30" t="s">
        <v>147</v>
      </c>
      <c r="C10" s="30" t="s">
        <v>141</v>
      </c>
      <c r="D10" s="31">
        <v>9.49</v>
      </c>
      <c r="E10" s="23">
        <v>0</v>
      </c>
      <c r="F10" s="31">
        <f t="shared" si="0"/>
        <v>9.49</v>
      </c>
      <c r="G10" s="23"/>
    </row>
    <row r="11" s="17" customFormat="1" ht="33" customHeight="1" spans="1:7">
      <c r="A11" s="32"/>
      <c r="B11" s="30" t="s">
        <v>70</v>
      </c>
      <c r="C11" s="30" t="s">
        <v>142</v>
      </c>
      <c r="D11" s="33"/>
      <c r="E11" s="27"/>
      <c r="F11" s="33"/>
      <c r="G11" s="27"/>
    </row>
    <row r="12" s="17" customFormat="1" ht="34" customHeight="1" spans="1:7">
      <c r="A12" s="25" t="s">
        <v>148</v>
      </c>
      <c r="B12" s="25"/>
      <c r="C12" s="25"/>
      <c r="D12" s="25"/>
      <c r="E12" s="25"/>
      <c r="F12" s="25"/>
      <c r="G12" s="25"/>
    </row>
  </sheetData>
  <mergeCells count="18">
    <mergeCell ref="A4:D4"/>
    <mergeCell ref="D5:F5"/>
    <mergeCell ref="A12:G12"/>
    <mergeCell ref="A5:A6"/>
    <mergeCell ref="A7:A8"/>
    <mergeCell ref="A10:A11"/>
    <mergeCell ref="B5:B6"/>
    <mergeCell ref="C5:C6"/>
    <mergeCell ref="D7:D8"/>
    <mergeCell ref="D10:D11"/>
    <mergeCell ref="E7:E8"/>
    <mergeCell ref="E10:E11"/>
    <mergeCell ref="F7:F8"/>
    <mergeCell ref="F10:F11"/>
    <mergeCell ref="G5:G6"/>
    <mergeCell ref="G7:G8"/>
    <mergeCell ref="G10:G11"/>
    <mergeCell ref="A2:G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L10" sqref="L10"/>
    </sheetView>
  </sheetViews>
  <sheetFormatPr defaultColWidth="9" defaultRowHeight="13.5" outlineLevelCol="6"/>
  <cols>
    <col min="1" max="1" width="14.25" style="17" customWidth="1"/>
    <col min="2" max="2" width="22.25" style="17" customWidth="1"/>
    <col min="3" max="3" width="19.625" style="17" customWidth="1"/>
    <col min="4" max="4" width="19.875" style="17" customWidth="1"/>
    <col min="5" max="5" width="15.625" style="17" customWidth="1"/>
    <col min="6" max="6" width="19.625" style="17" customWidth="1"/>
    <col min="7" max="7" width="21.25" style="17" customWidth="1"/>
    <col min="8" max="16384" width="9" style="17"/>
  </cols>
  <sheetData>
    <row r="1" s="17" customFormat="1" spans="1:7">
      <c r="A1" s="19" t="s">
        <v>56</v>
      </c>
      <c r="B1" s="19"/>
      <c r="C1" s="19"/>
      <c r="D1" s="19"/>
      <c r="E1" s="19"/>
      <c r="F1" s="19"/>
      <c r="G1" s="19"/>
    </row>
    <row r="2" s="17" customFormat="1" ht="54" customHeight="1" spans="1:7">
      <c r="A2" s="19"/>
      <c r="B2" s="19"/>
      <c r="C2" s="19"/>
      <c r="D2" s="19"/>
      <c r="E2" s="19"/>
      <c r="F2" s="19"/>
      <c r="G2" s="19"/>
    </row>
    <row r="3" s="17" customFormat="1" ht="14.25" spans="1:6">
      <c r="A3" s="20" t="s">
        <v>149</v>
      </c>
      <c r="B3" s="20"/>
      <c r="C3" s="20"/>
      <c r="D3" s="20"/>
      <c r="E3" s="20"/>
      <c r="F3" s="20"/>
    </row>
    <row r="4" s="17" customFormat="1" ht="56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17" customFormat="1" ht="42.75" spans="1:7">
      <c r="A5" s="7"/>
      <c r="B5" s="7"/>
      <c r="C5" s="7"/>
      <c r="D5" s="6" t="s">
        <v>60</v>
      </c>
      <c r="E5" s="6" t="s">
        <v>61</v>
      </c>
      <c r="F5" s="6" t="s">
        <v>62</v>
      </c>
      <c r="G5" s="7"/>
    </row>
    <row r="6" s="17" customFormat="1" ht="43" customHeight="1" spans="1:7">
      <c r="A6" s="23" t="s">
        <v>150</v>
      </c>
      <c r="B6" s="21" t="s">
        <v>151</v>
      </c>
      <c r="C6" s="21" t="s">
        <v>152</v>
      </c>
      <c r="D6" s="23">
        <v>4.86</v>
      </c>
      <c r="E6" s="23">
        <v>0</v>
      </c>
      <c r="F6" s="23">
        <f t="shared" ref="F6:F10" si="0">D6+E6</f>
        <v>4.86</v>
      </c>
      <c r="G6" s="26"/>
    </row>
    <row r="7" s="17" customFormat="1" ht="43" customHeight="1" spans="1:7">
      <c r="A7" s="27"/>
      <c r="B7" s="21" t="s">
        <v>153</v>
      </c>
      <c r="C7" s="21" t="s">
        <v>102</v>
      </c>
      <c r="D7" s="27"/>
      <c r="E7" s="27"/>
      <c r="F7" s="27"/>
      <c r="G7" s="28"/>
    </row>
    <row r="8" s="17" customFormat="1" ht="43" customHeight="1" spans="1:7">
      <c r="A8" s="21" t="s">
        <v>76</v>
      </c>
      <c r="B8" s="21" t="s">
        <v>70</v>
      </c>
      <c r="C8" s="21" t="s">
        <v>68</v>
      </c>
      <c r="D8" s="21">
        <v>1.46</v>
      </c>
      <c r="E8" s="21">
        <v>0</v>
      </c>
      <c r="F8" s="21">
        <f t="shared" si="0"/>
        <v>1.46</v>
      </c>
      <c r="G8" s="12"/>
    </row>
    <row r="9" s="17" customFormat="1" ht="43" customHeight="1" spans="1:7">
      <c r="A9" s="21" t="s">
        <v>154</v>
      </c>
      <c r="B9" s="21" t="s">
        <v>70</v>
      </c>
      <c r="C9" s="21" t="s">
        <v>155</v>
      </c>
      <c r="D9" s="21">
        <v>6.11</v>
      </c>
      <c r="E9" s="21">
        <v>0</v>
      </c>
      <c r="F9" s="21">
        <f t="shared" si="0"/>
        <v>6.11</v>
      </c>
      <c r="G9" s="12"/>
    </row>
    <row r="10" s="17" customFormat="1" ht="43" customHeight="1" spans="1:7">
      <c r="A10" s="23" t="s">
        <v>156</v>
      </c>
      <c r="B10" s="21" t="s">
        <v>153</v>
      </c>
      <c r="C10" s="21" t="s">
        <v>157</v>
      </c>
      <c r="D10" s="23">
        <v>5.89</v>
      </c>
      <c r="E10" s="23">
        <v>0</v>
      </c>
      <c r="F10" s="23">
        <f t="shared" si="0"/>
        <v>5.89</v>
      </c>
      <c r="G10" s="26"/>
    </row>
    <row r="11" s="17" customFormat="1" ht="43" customHeight="1" spans="1:7">
      <c r="A11" s="27"/>
      <c r="B11" s="21" t="s">
        <v>158</v>
      </c>
      <c r="C11" s="21" t="s">
        <v>159</v>
      </c>
      <c r="D11" s="27"/>
      <c r="E11" s="27"/>
      <c r="F11" s="27"/>
      <c r="G11" s="28"/>
    </row>
    <row r="12" s="17" customFormat="1" ht="37" customHeight="1" spans="1:7">
      <c r="A12" s="25" t="s">
        <v>78</v>
      </c>
      <c r="B12" s="25"/>
      <c r="C12" s="25"/>
      <c r="D12" s="25"/>
      <c r="E12" s="25"/>
      <c r="F12" s="25"/>
      <c r="G12" s="25"/>
    </row>
  </sheetData>
  <mergeCells count="18">
    <mergeCell ref="A3:D3"/>
    <mergeCell ref="D4:F4"/>
    <mergeCell ref="A12:G12"/>
    <mergeCell ref="A4:A5"/>
    <mergeCell ref="A6:A7"/>
    <mergeCell ref="A10:A11"/>
    <mergeCell ref="B4:B5"/>
    <mergeCell ref="C4:C5"/>
    <mergeCell ref="D6:D7"/>
    <mergeCell ref="D10:D11"/>
    <mergeCell ref="E6:E7"/>
    <mergeCell ref="E10:E11"/>
    <mergeCell ref="F6:F7"/>
    <mergeCell ref="F10:F11"/>
    <mergeCell ref="G4:G5"/>
    <mergeCell ref="G6:G7"/>
    <mergeCell ref="G10:G11"/>
    <mergeCell ref="A1:G2"/>
  </mergeCells>
  <pageMargins left="0.75" right="0.75" top="0.629861111111111" bottom="0.66875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K6" sqref="K6"/>
    </sheetView>
  </sheetViews>
  <sheetFormatPr defaultColWidth="9" defaultRowHeight="13.5" outlineLevelCol="6"/>
  <cols>
    <col min="1" max="1" width="11" style="17" customWidth="1"/>
    <col min="2" max="2" width="16.625" style="17" customWidth="1"/>
    <col min="3" max="3" width="16.5" style="17" customWidth="1"/>
    <col min="4" max="5" width="14.625" style="17" customWidth="1"/>
    <col min="6" max="6" width="22.625" style="17" customWidth="1"/>
    <col min="7" max="7" width="14.2666666666667" style="17" customWidth="1"/>
    <col min="8" max="16384" width="9" style="17"/>
  </cols>
  <sheetData>
    <row r="1" s="17" customFormat="1" spans="1:7">
      <c r="A1" s="19" t="s">
        <v>56</v>
      </c>
      <c r="B1" s="19"/>
      <c r="C1" s="19"/>
      <c r="D1" s="19"/>
      <c r="E1" s="19"/>
      <c r="F1" s="19"/>
      <c r="G1" s="19"/>
    </row>
    <row r="2" s="17" customFormat="1" ht="54" customHeight="1" spans="1:7">
      <c r="A2" s="19"/>
      <c r="B2" s="19"/>
      <c r="C2" s="19"/>
      <c r="D2" s="19"/>
      <c r="E2" s="19"/>
      <c r="F2" s="19"/>
      <c r="G2" s="19"/>
    </row>
    <row r="3" s="17" customFormat="1" ht="30" customHeight="1" spans="1:6">
      <c r="A3" s="20" t="s">
        <v>160</v>
      </c>
      <c r="B3" s="20"/>
      <c r="C3" s="20"/>
      <c r="D3" s="20"/>
      <c r="E3" s="20"/>
      <c r="F3" s="20"/>
    </row>
    <row r="4" s="18" customFormat="1" ht="41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18" customFormat="1" ht="64" customHeight="1" spans="1:7">
      <c r="A5" s="7"/>
      <c r="B5" s="7"/>
      <c r="C5" s="7"/>
      <c r="D5" s="6" t="s">
        <v>60</v>
      </c>
      <c r="E5" s="6" t="s">
        <v>161</v>
      </c>
      <c r="F5" s="6" t="s">
        <v>62</v>
      </c>
      <c r="G5" s="7"/>
    </row>
    <row r="6" s="17" customFormat="1" ht="38" customHeight="1" spans="1:7">
      <c r="A6" s="21" t="s">
        <v>162</v>
      </c>
      <c r="B6" s="21" t="s">
        <v>163</v>
      </c>
      <c r="C6" s="22" t="s">
        <v>164</v>
      </c>
      <c r="D6" s="21">
        <v>2.68</v>
      </c>
      <c r="E6" s="21">
        <v>0</v>
      </c>
      <c r="F6" s="21">
        <f>D6+E6</f>
        <v>2.68</v>
      </c>
      <c r="G6" s="12"/>
    </row>
    <row r="7" s="17" customFormat="1" ht="38" customHeight="1" spans="1:7">
      <c r="A7" s="23" t="s">
        <v>165</v>
      </c>
      <c r="B7" s="21" t="s">
        <v>151</v>
      </c>
      <c r="C7" s="22" t="s">
        <v>164</v>
      </c>
      <c r="D7" s="24">
        <v>4.4</v>
      </c>
      <c r="E7" s="21">
        <v>0</v>
      </c>
      <c r="F7" s="24">
        <f>D7+E7</f>
        <v>4.4</v>
      </c>
      <c r="G7" s="12"/>
    </row>
    <row r="8" s="17" customFormat="1" ht="38" customHeight="1" spans="1:7">
      <c r="A8" s="21" t="s">
        <v>166</v>
      </c>
      <c r="B8" s="21" t="s">
        <v>70</v>
      </c>
      <c r="C8" s="22" t="s">
        <v>167</v>
      </c>
      <c r="D8" s="21">
        <v>7.69</v>
      </c>
      <c r="E8" s="21">
        <v>0</v>
      </c>
      <c r="F8" s="21">
        <f>D8+E8</f>
        <v>7.69</v>
      </c>
      <c r="G8" s="12"/>
    </row>
    <row r="9" s="17" customFormat="1" ht="38" customHeight="1" spans="1:7">
      <c r="A9" s="21" t="s">
        <v>168</v>
      </c>
      <c r="B9" s="21" t="s">
        <v>70</v>
      </c>
      <c r="C9" s="22" t="s">
        <v>169</v>
      </c>
      <c r="D9" s="21">
        <v>7.11</v>
      </c>
      <c r="E9" s="21">
        <v>0</v>
      </c>
      <c r="F9" s="21">
        <f>D9+E9</f>
        <v>7.11</v>
      </c>
      <c r="G9" s="12"/>
    </row>
    <row r="10" s="17" customFormat="1" ht="32" customHeight="1" spans="1:7">
      <c r="A10" s="25" t="s">
        <v>170</v>
      </c>
      <c r="B10" s="25"/>
      <c r="C10" s="25"/>
      <c r="D10" s="25"/>
      <c r="E10" s="25"/>
      <c r="F10" s="25"/>
      <c r="G10" s="25"/>
    </row>
  </sheetData>
  <mergeCells count="8">
    <mergeCell ref="A3:D3"/>
    <mergeCell ref="D4:F4"/>
    <mergeCell ref="A10:G10"/>
    <mergeCell ref="A4:A5"/>
    <mergeCell ref="B4:B5"/>
    <mergeCell ref="C4:C5"/>
    <mergeCell ref="G4:G5"/>
    <mergeCell ref="A1:G2"/>
  </mergeCells>
  <pageMargins left="0.75" right="0.75" top="0.629861111111111" bottom="0.590277777777778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6" sqref="F16"/>
    </sheetView>
  </sheetViews>
  <sheetFormatPr defaultColWidth="9" defaultRowHeight="13.5" outlineLevelCol="6"/>
  <cols>
    <col min="1" max="1" width="11" style="1" customWidth="1"/>
    <col min="2" max="2" width="16.625" style="1" customWidth="1"/>
    <col min="3" max="3" width="24.9083333333333" style="1" customWidth="1"/>
    <col min="4" max="5" width="14.625" style="1" customWidth="1"/>
    <col min="6" max="6" width="22.3666666666667" style="1" customWidth="1"/>
    <col min="7" max="7" width="14.2666666666667" style="1" customWidth="1"/>
    <col min="8" max="16384" width="9" style="1"/>
  </cols>
  <sheetData>
    <row r="1" s="1" customFormat="1" spans="1:7">
      <c r="A1" s="3" t="s">
        <v>56</v>
      </c>
      <c r="B1" s="3"/>
      <c r="C1" s="3"/>
      <c r="D1" s="3"/>
      <c r="E1" s="3"/>
      <c r="F1" s="3"/>
      <c r="G1" s="3"/>
    </row>
    <row r="2" s="1" customFormat="1" ht="54" customHeight="1" spans="1:7">
      <c r="A2" s="3"/>
      <c r="B2" s="3"/>
      <c r="C2" s="3"/>
      <c r="D2" s="3"/>
      <c r="E2" s="3"/>
      <c r="F2" s="3"/>
      <c r="G2" s="3"/>
    </row>
    <row r="3" s="1" customFormat="1" ht="30" customHeight="1" spans="1:6">
      <c r="A3" s="4" t="s">
        <v>171</v>
      </c>
      <c r="B3" s="4"/>
      <c r="C3" s="4"/>
      <c r="D3" s="4"/>
      <c r="E3" s="4"/>
      <c r="F3" s="4"/>
    </row>
    <row r="4" s="2" customFormat="1" ht="41" customHeight="1" spans="1:7">
      <c r="A4" s="5" t="s">
        <v>3</v>
      </c>
      <c r="B4" s="5" t="s">
        <v>4</v>
      </c>
      <c r="C4" s="5" t="s">
        <v>5</v>
      </c>
      <c r="D4" s="6" t="s">
        <v>58</v>
      </c>
      <c r="E4" s="6"/>
      <c r="F4" s="6"/>
      <c r="G4" s="5" t="s">
        <v>59</v>
      </c>
    </row>
    <row r="5" s="2" customFormat="1" ht="68" customHeight="1" spans="1:7">
      <c r="A5" s="7"/>
      <c r="B5" s="7"/>
      <c r="C5" s="7"/>
      <c r="D5" s="6" t="s">
        <v>172</v>
      </c>
      <c r="E5" s="6" t="s">
        <v>161</v>
      </c>
      <c r="F5" s="6" t="s">
        <v>62</v>
      </c>
      <c r="G5" s="7"/>
    </row>
    <row r="6" s="1" customFormat="1" ht="67" customHeight="1" spans="1:7">
      <c r="A6" s="8" t="s">
        <v>173</v>
      </c>
      <c r="B6" s="8" t="s">
        <v>174</v>
      </c>
      <c r="C6" s="9" t="s">
        <v>175</v>
      </c>
      <c r="D6" s="10">
        <v>9.73</v>
      </c>
      <c r="E6" s="11">
        <v>0</v>
      </c>
      <c r="F6" s="11">
        <f>D6+E6</f>
        <v>9.73</v>
      </c>
      <c r="G6" s="12"/>
    </row>
    <row r="7" s="1" customFormat="1" ht="38" customHeight="1" spans="1:7">
      <c r="A7" s="13" t="s">
        <v>176</v>
      </c>
      <c r="B7" s="13" t="s">
        <v>70</v>
      </c>
      <c r="C7" s="14" t="s">
        <v>177</v>
      </c>
      <c r="D7" s="10">
        <v>1.07</v>
      </c>
      <c r="E7" s="11">
        <v>0</v>
      </c>
      <c r="F7" s="11">
        <f>D7+E7</f>
        <v>1.07</v>
      </c>
      <c r="G7" s="12"/>
    </row>
    <row r="8" s="1" customFormat="1" ht="38" customHeight="1" spans="1:7">
      <c r="A8" s="13" t="s">
        <v>178</v>
      </c>
      <c r="B8" s="13" t="s">
        <v>70</v>
      </c>
      <c r="C8" s="14" t="s">
        <v>179</v>
      </c>
      <c r="D8" s="10">
        <v>1.63</v>
      </c>
      <c r="E8" s="11">
        <v>0</v>
      </c>
      <c r="F8" s="11">
        <f>D8+E8</f>
        <v>1.63</v>
      </c>
      <c r="G8" s="12"/>
    </row>
    <row r="9" s="1" customFormat="1" ht="38" customHeight="1" spans="1:7">
      <c r="A9" s="13" t="s">
        <v>119</v>
      </c>
      <c r="B9" s="13" t="s">
        <v>70</v>
      </c>
      <c r="C9" s="14" t="s">
        <v>102</v>
      </c>
      <c r="D9" s="10">
        <v>0.22</v>
      </c>
      <c r="E9" s="11">
        <v>0</v>
      </c>
      <c r="F9" s="11">
        <f>D9+E9</f>
        <v>0.22</v>
      </c>
      <c r="G9" s="15"/>
    </row>
    <row r="10" s="1" customFormat="1" ht="58" customHeight="1" spans="1:7">
      <c r="A10" s="16" t="s">
        <v>180</v>
      </c>
      <c r="B10" s="16"/>
      <c r="C10" s="16"/>
      <c r="D10" s="16"/>
      <c r="E10" s="16"/>
      <c r="F10" s="16"/>
      <c r="G10" s="16"/>
    </row>
  </sheetData>
  <mergeCells count="8">
    <mergeCell ref="A3:D3"/>
    <mergeCell ref="D4:F4"/>
    <mergeCell ref="A10:G10"/>
    <mergeCell ref="A4:A5"/>
    <mergeCell ref="B4:B5"/>
    <mergeCell ref="C4:C5"/>
    <mergeCell ref="G4:G5"/>
    <mergeCell ref="A1:G2"/>
  </mergeCells>
  <pageMargins left="0.75" right="0.75" top="0.62986111111111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交发集团</vt:lpstr>
      <vt:lpstr>交通国投</vt:lpstr>
      <vt:lpstr>铁发</vt:lpstr>
      <vt:lpstr>公交</vt:lpstr>
      <vt:lpstr>运营</vt:lpstr>
      <vt:lpstr>百通</vt:lpstr>
      <vt:lpstr>环畅</vt:lpstr>
      <vt:lpstr>机场</vt:lpstr>
      <vt:lpstr>兴南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邓华榕</cp:lastModifiedBy>
  <dcterms:created xsi:type="dcterms:W3CDTF">2006-09-16T00:00:00Z</dcterms:created>
  <dcterms:modified xsi:type="dcterms:W3CDTF">2025-12-31T09:31:45Z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D94B85D6A34E4F11A949D8BE04215B14</vt:lpwstr>
  </property>
  <property fmtid="{D5CDD505-2E9C-101B-9397-08002B2CF9AE}" pid="3" name="KSOProductBuildVer">
    <vt:lpwstr>2052-11.8.6.11829</vt:lpwstr>
  </property>
</Properties>
</file>